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eger\Desktop\"/>
    </mc:Choice>
  </mc:AlternateContent>
  <bookViews>
    <workbookView xWindow="0" yWindow="0" windowWidth="0" windowHeight="0"/>
  </bookViews>
  <sheets>
    <sheet name="Rekapitulace stavby" sheetId="1" r:id="rId1"/>
    <sheet name="SO 101.1 - Rekonstrukce s..." sheetId="2" r:id="rId2"/>
    <sheet name="SO 101.2 - Hlavní polní c..." sheetId="3" r:id="rId3"/>
    <sheet name="VRN-101 - Vedlejší rozpoč...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101.1 - Rekonstrukce s...'!$C$91:$K$247</definedName>
    <definedName name="_xlnm.Print_Area" localSheetId="1">'SO 101.1 - Rekonstrukce s...'!$C$4:$J$41,'SO 101.1 - Rekonstrukce s...'!$C$47:$J$71,'SO 101.1 - Rekonstrukce s...'!$C$77:$K$247</definedName>
    <definedName name="_xlnm.Print_Titles" localSheetId="1">'SO 101.1 - Rekonstrukce s...'!$91:$91</definedName>
    <definedName name="_xlnm._FilterDatabase" localSheetId="2" hidden="1">'SO 101.2 - Hlavní polní c...'!$C$93:$K$546</definedName>
    <definedName name="_xlnm.Print_Area" localSheetId="2">'SO 101.2 - Hlavní polní c...'!$C$4:$J$41,'SO 101.2 - Hlavní polní c...'!$C$47:$J$73,'SO 101.2 - Hlavní polní c...'!$C$79:$K$546</definedName>
    <definedName name="_xlnm.Print_Titles" localSheetId="2">'SO 101.2 - Hlavní polní c...'!$93:$93</definedName>
    <definedName name="_xlnm._FilterDatabase" localSheetId="3" hidden="1">'VRN-101 - Vedlejší rozpoč...'!$C$83:$K$139</definedName>
    <definedName name="_xlnm.Print_Area" localSheetId="3">'VRN-101 - Vedlejší rozpoč...'!$C$4:$J$39,'VRN-101 - Vedlejší rozpoč...'!$C$45:$J$65,'VRN-101 - Vedlejší rozpoč...'!$C$71:$K$139</definedName>
    <definedName name="_xlnm.Print_Titles" localSheetId="3">'VRN-101 - Vedlejší rozpoč...'!$83:$83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8"/>
  <c i="4" r="J35"/>
  <c i="1" r="AX58"/>
  <c i="4"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81"/>
  <c r="J80"/>
  <c r="F78"/>
  <c r="E76"/>
  <c r="J55"/>
  <c r="J54"/>
  <c r="F52"/>
  <c r="E50"/>
  <c r="J18"/>
  <c r="E18"/>
  <c r="F55"/>
  <c r="J17"/>
  <c r="J15"/>
  <c r="E15"/>
  <c r="F54"/>
  <c r="J14"/>
  <c r="J12"/>
  <c r="J78"/>
  <c r="E7"/>
  <c r="E74"/>
  <c i="3" r="J39"/>
  <c r="J38"/>
  <c i="1" r="AY57"/>
  <c i="3" r="J37"/>
  <c i="1" r="AX57"/>
  <c i="3" r="BI544"/>
  <c r="BH544"/>
  <c r="BG544"/>
  <c r="BF544"/>
  <c r="T544"/>
  <c r="T543"/>
  <c r="R544"/>
  <c r="R543"/>
  <c r="P544"/>
  <c r="P543"/>
  <c r="BI537"/>
  <c r="BH537"/>
  <c r="BG537"/>
  <c r="BF537"/>
  <c r="T537"/>
  <c r="R537"/>
  <c r="P537"/>
  <c r="BI530"/>
  <c r="BH530"/>
  <c r="BG530"/>
  <c r="BF530"/>
  <c r="T530"/>
  <c r="R530"/>
  <c r="P530"/>
  <c r="BI523"/>
  <c r="BH523"/>
  <c r="BG523"/>
  <c r="BF523"/>
  <c r="T523"/>
  <c r="R523"/>
  <c r="P523"/>
  <c r="BI515"/>
  <c r="BH515"/>
  <c r="BG515"/>
  <c r="BF515"/>
  <c r="T515"/>
  <c r="R515"/>
  <c r="P515"/>
  <c r="BI508"/>
  <c r="BH508"/>
  <c r="BG508"/>
  <c r="BF508"/>
  <c r="T508"/>
  <c r="R508"/>
  <c r="P508"/>
  <c r="BI501"/>
  <c r="BH501"/>
  <c r="BG501"/>
  <c r="BF501"/>
  <c r="T501"/>
  <c r="R501"/>
  <c r="P501"/>
  <c r="BI494"/>
  <c r="BH494"/>
  <c r="BG494"/>
  <c r="BF494"/>
  <c r="T494"/>
  <c r="R494"/>
  <c r="P494"/>
  <c r="BI488"/>
  <c r="BH488"/>
  <c r="BG488"/>
  <c r="BF488"/>
  <c r="T488"/>
  <c r="R488"/>
  <c r="P488"/>
  <c r="BI482"/>
  <c r="BH482"/>
  <c r="BG482"/>
  <c r="BF482"/>
  <c r="T482"/>
  <c r="R482"/>
  <c r="P482"/>
  <c r="BI476"/>
  <c r="BH476"/>
  <c r="BG476"/>
  <c r="BF476"/>
  <c r="T476"/>
  <c r="R476"/>
  <c r="P476"/>
  <c r="BI469"/>
  <c r="BH469"/>
  <c r="BG469"/>
  <c r="BF469"/>
  <c r="T469"/>
  <c r="R469"/>
  <c r="P469"/>
  <c r="BI464"/>
  <c r="BH464"/>
  <c r="BG464"/>
  <c r="BF464"/>
  <c r="T464"/>
  <c r="R464"/>
  <c r="P464"/>
  <c r="BI457"/>
  <c r="BH457"/>
  <c r="BG457"/>
  <c r="BF457"/>
  <c r="T457"/>
  <c r="R457"/>
  <c r="P457"/>
  <c r="BI447"/>
  <c r="BH447"/>
  <c r="BG447"/>
  <c r="BF447"/>
  <c r="T447"/>
  <c r="R447"/>
  <c r="P447"/>
  <c r="BI440"/>
  <c r="BH440"/>
  <c r="BG440"/>
  <c r="BF440"/>
  <c r="T440"/>
  <c r="R440"/>
  <c r="P440"/>
  <c r="BI427"/>
  <c r="BH427"/>
  <c r="BG427"/>
  <c r="BF427"/>
  <c r="T427"/>
  <c r="R427"/>
  <c r="P427"/>
  <c r="BI414"/>
  <c r="BH414"/>
  <c r="BG414"/>
  <c r="BF414"/>
  <c r="T414"/>
  <c r="R414"/>
  <c r="P414"/>
  <c r="BI401"/>
  <c r="BH401"/>
  <c r="BG401"/>
  <c r="BF401"/>
  <c r="T401"/>
  <c r="R401"/>
  <c r="P401"/>
  <c r="BI394"/>
  <c r="BH394"/>
  <c r="BG394"/>
  <c r="BF394"/>
  <c r="T394"/>
  <c r="R394"/>
  <c r="P394"/>
  <c r="BI381"/>
  <c r="BH381"/>
  <c r="BG381"/>
  <c r="BF381"/>
  <c r="T381"/>
  <c r="R381"/>
  <c r="P381"/>
  <c r="BI365"/>
  <c r="BH365"/>
  <c r="BG365"/>
  <c r="BF365"/>
  <c r="T365"/>
  <c r="R365"/>
  <c r="P365"/>
  <c r="BI352"/>
  <c r="BH352"/>
  <c r="BG352"/>
  <c r="BF352"/>
  <c r="T352"/>
  <c r="R352"/>
  <c r="P352"/>
  <c r="BI345"/>
  <c r="BH345"/>
  <c r="BG345"/>
  <c r="BF345"/>
  <c r="T345"/>
  <c r="R345"/>
  <c r="P345"/>
  <c r="BI336"/>
  <c r="BH336"/>
  <c r="BG336"/>
  <c r="BF336"/>
  <c r="T336"/>
  <c r="R336"/>
  <c r="P336"/>
  <c r="BI328"/>
  <c r="BH328"/>
  <c r="BG328"/>
  <c r="BF328"/>
  <c r="T328"/>
  <c r="R328"/>
  <c r="P328"/>
  <c r="BI321"/>
  <c r="BH321"/>
  <c r="BG321"/>
  <c r="BF321"/>
  <c r="T321"/>
  <c r="R321"/>
  <c r="P321"/>
  <c r="BI314"/>
  <c r="BH314"/>
  <c r="BG314"/>
  <c r="BF314"/>
  <c r="T314"/>
  <c r="R314"/>
  <c r="P314"/>
  <c r="BI307"/>
  <c r="BH307"/>
  <c r="BG307"/>
  <c r="BF307"/>
  <c r="T307"/>
  <c r="R307"/>
  <c r="P307"/>
  <c r="BI300"/>
  <c r="BH300"/>
  <c r="BG300"/>
  <c r="BF300"/>
  <c r="T300"/>
  <c r="R300"/>
  <c r="P300"/>
  <c r="BI293"/>
  <c r="BH293"/>
  <c r="BG293"/>
  <c r="BF293"/>
  <c r="T293"/>
  <c r="R293"/>
  <c r="P293"/>
  <c r="BI286"/>
  <c r="BH286"/>
  <c r="BG286"/>
  <c r="BF286"/>
  <c r="T286"/>
  <c r="R286"/>
  <c r="P286"/>
  <c r="BI279"/>
  <c r="BH279"/>
  <c r="BG279"/>
  <c r="BF279"/>
  <c r="T279"/>
  <c r="R279"/>
  <c r="P279"/>
  <c r="BI272"/>
  <c r="BH272"/>
  <c r="BG272"/>
  <c r="BF272"/>
  <c r="T272"/>
  <c r="R272"/>
  <c r="P272"/>
  <c r="BI264"/>
  <c r="BH264"/>
  <c r="BG264"/>
  <c r="BF264"/>
  <c r="T264"/>
  <c r="R264"/>
  <c r="P264"/>
  <c r="BI257"/>
  <c r="BH257"/>
  <c r="BG257"/>
  <c r="BF257"/>
  <c r="T257"/>
  <c r="R257"/>
  <c r="P257"/>
  <c r="BI250"/>
  <c r="BH250"/>
  <c r="BG250"/>
  <c r="BF250"/>
  <c r="T250"/>
  <c r="R250"/>
  <c r="P250"/>
  <c r="BI245"/>
  <c r="BH245"/>
  <c r="BG245"/>
  <c r="BF245"/>
  <c r="T245"/>
  <c r="R245"/>
  <c r="P245"/>
  <c r="BI238"/>
  <c r="BH238"/>
  <c r="BG238"/>
  <c r="BF238"/>
  <c r="T238"/>
  <c r="R238"/>
  <c r="P238"/>
  <c r="BI232"/>
  <c r="BH232"/>
  <c r="BG232"/>
  <c r="BF232"/>
  <c r="T232"/>
  <c r="R232"/>
  <c r="P232"/>
  <c r="BI224"/>
  <c r="BH224"/>
  <c r="BG224"/>
  <c r="BF224"/>
  <c r="T224"/>
  <c r="R224"/>
  <c r="P224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196"/>
  <c r="BH196"/>
  <c r="BG196"/>
  <c r="BF196"/>
  <c r="T196"/>
  <c r="R196"/>
  <c r="P196"/>
  <c r="BI189"/>
  <c r="BH189"/>
  <c r="BG189"/>
  <c r="BF189"/>
  <c r="T189"/>
  <c r="R189"/>
  <c r="P189"/>
  <c r="BI182"/>
  <c r="BH182"/>
  <c r="BG182"/>
  <c r="BF182"/>
  <c r="T182"/>
  <c r="R182"/>
  <c r="P182"/>
  <c r="BI171"/>
  <c r="BH171"/>
  <c r="BG171"/>
  <c r="BF171"/>
  <c r="T171"/>
  <c r="R171"/>
  <c r="P171"/>
  <c r="BI164"/>
  <c r="BH164"/>
  <c r="BG164"/>
  <c r="BF164"/>
  <c r="T164"/>
  <c r="R164"/>
  <c r="P164"/>
  <c r="BI154"/>
  <c r="BH154"/>
  <c r="BG154"/>
  <c r="BF154"/>
  <c r="T154"/>
  <c r="R154"/>
  <c r="P154"/>
  <c r="BI145"/>
  <c r="BH145"/>
  <c r="BG145"/>
  <c r="BF145"/>
  <c r="T145"/>
  <c r="R145"/>
  <c r="P145"/>
  <c r="BI138"/>
  <c r="BH138"/>
  <c r="BG138"/>
  <c r="BF138"/>
  <c r="T138"/>
  <c r="R138"/>
  <c r="P138"/>
  <c r="BI131"/>
  <c r="BH131"/>
  <c r="BG131"/>
  <c r="BF131"/>
  <c r="T131"/>
  <c r="R131"/>
  <c r="P131"/>
  <c r="BI122"/>
  <c r="BH122"/>
  <c r="BG122"/>
  <c r="BF122"/>
  <c r="T122"/>
  <c r="R122"/>
  <c r="P122"/>
  <c r="BI115"/>
  <c r="BH115"/>
  <c r="BG115"/>
  <c r="BF115"/>
  <c r="T115"/>
  <c r="R115"/>
  <c r="P115"/>
  <c r="BI104"/>
  <c r="BH104"/>
  <c r="BG104"/>
  <c r="BF104"/>
  <c r="T104"/>
  <c r="R104"/>
  <c r="P104"/>
  <c r="BI97"/>
  <c r="BH97"/>
  <c r="BG97"/>
  <c r="BF97"/>
  <c r="T97"/>
  <c r="R97"/>
  <c r="P97"/>
  <c r="J91"/>
  <c r="J90"/>
  <c r="F88"/>
  <c r="E86"/>
  <c r="J59"/>
  <c r="J58"/>
  <c r="F56"/>
  <c r="E54"/>
  <c r="J20"/>
  <c r="E20"/>
  <c r="F91"/>
  <c r="J19"/>
  <c r="J17"/>
  <c r="E17"/>
  <c r="F58"/>
  <c r="J16"/>
  <c r="J14"/>
  <c r="J88"/>
  <c r="E7"/>
  <c r="E50"/>
  <c i="2" r="J39"/>
  <c r="J38"/>
  <c i="1" r="AY56"/>
  <c i="2" r="J37"/>
  <c i="1" r="AX56"/>
  <c i="2" r="BI245"/>
  <c r="BH245"/>
  <c r="BG245"/>
  <c r="BF245"/>
  <c r="T245"/>
  <c r="T244"/>
  <c r="R245"/>
  <c r="R244"/>
  <c r="P245"/>
  <c r="P244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19"/>
  <c r="BH219"/>
  <c r="BG219"/>
  <c r="BF219"/>
  <c r="T219"/>
  <c r="R219"/>
  <c r="P219"/>
  <c r="BI210"/>
  <c r="BH210"/>
  <c r="BG210"/>
  <c r="BF210"/>
  <c r="T210"/>
  <c r="R210"/>
  <c r="P210"/>
  <c r="BI203"/>
  <c r="BH203"/>
  <c r="BG203"/>
  <c r="BF203"/>
  <c r="T203"/>
  <c r="R203"/>
  <c r="P203"/>
  <c r="BI196"/>
  <c r="BH196"/>
  <c r="BG196"/>
  <c r="BF196"/>
  <c r="T196"/>
  <c r="R196"/>
  <c r="P196"/>
  <c r="BI189"/>
  <c r="BH189"/>
  <c r="BG189"/>
  <c r="BF189"/>
  <c r="T189"/>
  <c r="R189"/>
  <c r="P189"/>
  <c r="BI182"/>
  <c r="BH182"/>
  <c r="BG182"/>
  <c r="BF182"/>
  <c r="T182"/>
  <c r="T181"/>
  <c r="R182"/>
  <c r="R181"/>
  <c r="P182"/>
  <c r="P181"/>
  <c r="BI172"/>
  <c r="BH172"/>
  <c r="BG172"/>
  <c r="BF172"/>
  <c r="T172"/>
  <c r="R172"/>
  <c r="P172"/>
  <c r="BI163"/>
  <c r="BH163"/>
  <c r="BG163"/>
  <c r="BF163"/>
  <c r="T163"/>
  <c r="R163"/>
  <c r="P163"/>
  <c r="BI156"/>
  <c r="BH156"/>
  <c r="BG156"/>
  <c r="BF156"/>
  <c r="T156"/>
  <c r="R156"/>
  <c r="P156"/>
  <c r="BI149"/>
  <c r="BH149"/>
  <c r="BG149"/>
  <c r="BF149"/>
  <c r="T149"/>
  <c r="R149"/>
  <c r="P149"/>
  <c r="BI139"/>
  <c r="BH139"/>
  <c r="BG139"/>
  <c r="BF139"/>
  <c r="T139"/>
  <c r="R139"/>
  <c r="P139"/>
  <c r="BI131"/>
  <c r="BH131"/>
  <c r="BG131"/>
  <c r="BF131"/>
  <c r="T131"/>
  <c r="R131"/>
  <c r="P131"/>
  <c r="BI124"/>
  <c r="BH124"/>
  <c r="BG124"/>
  <c r="BF124"/>
  <c r="T124"/>
  <c r="R124"/>
  <c r="P124"/>
  <c r="BI117"/>
  <c r="BH117"/>
  <c r="BG117"/>
  <c r="BF117"/>
  <c r="T117"/>
  <c r="R117"/>
  <c r="P117"/>
  <c r="BI110"/>
  <c r="BH110"/>
  <c r="BG110"/>
  <c r="BF110"/>
  <c r="T110"/>
  <c r="R110"/>
  <c r="P110"/>
  <c r="BI102"/>
  <c r="BH102"/>
  <c r="BG102"/>
  <c r="BF102"/>
  <c r="T102"/>
  <c r="R102"/>
  <c r="P102"/>
  <c r="BI95"/>
  <c r="BH95"/>
  <c r="BG95"/>
  <c r="BF95"/>
  <c r="T95"/>
  <c r="R95"/>
  <c r="P95"/>
  <c r="J89"/>
  <c r="J88"/>
  <c r="F86"/>
  <c r="E84"/>
  <c r="J59"/>
  <c r="J58"/>
  <c r="F56"/>
  <c r="E54"/>
  <c r="J20"/>
  <c r="E20"/>
  <c r="F89"/>
  <c r="J19"/>
  <c r="J17"/>
  <c r="E17"/>
  <c r="F88"/>
  <c r="J16"/>
  <c r="J14"/>
  <c r="J86"/>
  <c r="E7"/>
  <c r="E50"/>
  <c i="1" r="L50"/>
  <c r="AM50"/>
  <c r="AM49"/>
  <c r="L49"/>
  <c r="AM47"/>
  <c r="L47"/>
  <c r="L45"/>
  <c r="L44"/>
  <c i="2" r="BK245"/>
  <c r="BK203"/>
  <c r="J163"/>
  <c r="BK117"/>
  <c i="3" r="BK476"/>
  <c r="BK279"/>
  <c r="BK205"/>
  <c r="BK488"/>
  <c r="J279"/>
  <c r="BK164"/>
  <c r="J494"/>
  <c r="BK328"/>
  <c r="J217"/>
  <c r="BK97"/>
  <c r="BK440"/>
  <c r="BK293"/>
  <c i="4" r="BK94"/>
  <c r="BK117"/>
  <c r="J98"/>
  <c i="2" r="J232"/>
  <c r="J172"/>
  <c r="BK110"/>
  <c i="3" r="BK515"/>
  <c r="BK381"/>
  <c r="BK171"/>
  <c i="4" r="BK133"/>
  <c r="J111"/>
  <c i="2" r="BK232"/>
  <c r="BK182"/>
  <c i="3" r="J537"/>
  <c r="J336"/>
  <c r="BK264"/>
  <c r="J154"/>
  <c r="BK447"/>
  <c r="BK272"/>
  <c r="J145"/>
  <c r="J476"/>
  <c r="BK314"/>
  <c r="BK145"/>
  <c r="BK508"/>
  <c r="BK345"/>
  <c r="BK104"/>
  <c i="4" r="J90"/>
  <c r="J136"/>
  <c i="2" r="BK131"/>
  <c r="BK219"/>
  <c r="BK172"/>
  <c r="J102"/>
  <c i="1" r="AS55"/>
  <c i="3" r="J515"/>
  <c r="J205"/>
  <c r="BK131"/>
  <c r="J321"/>
  <c r="J189"/>
  <c r="BK530"/>
  <c r="J352"/>
  <c r="J164"/>
  <c i="4" r="J102"/>
  <c r="BK102"/>
  <c i="2" r="BK238"/>
  <c r="BK226"/>
  <c r="J182"/>
  <c r="J131"/>
  <c i="3" r="J523"/>
  <c r="BK321"/>
  <c r="BK224"/>
  <c r="BK501"/>
  <c r="J401"/>
  <c r="J196"/>
  <c r="J97"/>
  <c r="J427"/>
  <c r="J245"/>
  <c r="J131"/>
  <c r="BK523"/>
  <c r="J365"/>
  <c r="BK217"/>
  <c i="4" r="J117"/>
  <c r="BK87"/>
  <c r="J87"/>
  <c i="2" r="J117"/>
  <c r="J189"/>
  <c r="J149"/>
  <c r="BK102"/>
  <c i="3" r="J488"/>
  <c r="BK336"/>
  <c i="4" r="BK98"/>
  <c r="BK107"/>
  <c i="2" r="J210"/>
  <c r="BK196"/>
  <c r="BK149"/>
  <c i="3" r="J469"/>
  <c r="BK300"/>
  <c r="BK245"/>
  <c r="BK537"/>
  <c r="BK427"/>
  <c r="BK212"/>
  <c r="J122"/>
  <c r="J250"/>
  <c r="BK196"/>
  <c r="J544"/>
  <c r="J394"/>
  <c r="J238"/>
  <c i="4" r="BK122"/>
  <c r="J94"/>
  <c r="BK90"/>
  <c i="2" r="J238"/>
  <c r="BK189"/>
  <c r="J139"/>
  <c r="J95"/>
  <c i="3" r="BK414"/>
  <c r="J293"/>
  <c r="J232"/>
  <c r="BK464"/>
  <c r="BK365"/>
  <c r="BK182"/>
  <c r="BK115"/>
  <c r="J264"/>
  <c r="J138"/>
  <c r="J501"/>
  <c r="BK401"/>
  <c r="BK250"/>
  <c i="4" r="BK111"/>
  <c r="BK130"/>
  <c i="2" r="J219"/>
  <c r="J196"/>
  <c r="J156"/>
  <c i="3" r="J530"/>
  <c r="BK352"/>
  <c r="J257"/>
  <c r="BK544"/>
  <c r="J440"/>
  <c r="BK238"/>
  <c r="BK138"/>
  <c r="BK469"/>
  <c r="J307"/>
  <c r="BK154"/>
  <c r="BK482"/>
  <c r="J328"/>
  <c i="4" r="J125"/>
  <c r="BK136"/>
  <c r="J122"/>
  <c i="2" r="BK139"/>
  <c r="J245"/>
  <c r="BK210"/>
  <c r="BK124"/>
  <c i="3" r="J115"/>
  <c r="J447"/>
  <c r="J300"/>
  <c i="4" r="BK114"/>
  <c r="J133"/>
  <c i="2" r="J124"/>
  <c r="J226"/>
  <c r="BK163"/>
  <c i="3" r="J482"/>
  <c r="J381"/>
  <c r="BK286"/>
  <c r="J212"/>
  <c r="BK494"/>
  <c r="J286"/>
  <c r="BK189"/>
  <c r="J508"/>
  <c r="BK394"/>
  <c r="J224"/>
  <c r="BK122"/>
  <c r="J464"/>
  <c r="BK307"/>
  <c i="4" r="J107"/>
  <c r="BK125"/>
  <c r="J114"/>
  <c i="2" r="J110"/>
  <c r="J203"/>
  <c r="BK156"/>
  <c r="BK95"/>
  <c i="3" r="J345"/>
  <c r="J272"/>
  <c r="J182"/>
  <c r="J414"/>
  <c r="BK257"/>
  <c r="J171"/>
  <c r="BK457"/>
  <c r="BK232"/>
  <c r="J104"/>
  <c r="J457"/>
  <c r="J314"/>
  <c i="4" r="J130"/>
  <c i="2" l="1" r="P94"/>
  <c r="R138"/>
  <c r="P188"/>
  <c r="BK209"/>
  <c r="J209"/>
  <c r="J69"/>
  <c r="T94"/>
  <c r="BK138"/>
  <c r="J138"/>
  <c r="J66"/>
  <c r="BK188"/>
  <c r="J188"/>
  <c r="J68"/>
  <c r="P209"/>
  <c i="3" r="T96"/>
  <c r="R231"/>
  <c r="T231"/>
  <c r="T271"/>
  <c r="P335"/>
  <c r="P456"/>
  <c r="BK481"/>
  <c r="J481"/>
  <c r="J70"/>
  <c r="T481"/>
  <c r="BK522"/>
  <c r="J522"/>
  <c r="J71"/>
  <c r="P522"/>
  <c r="R522"/>
  <c r="T522"/>
  <c i="4" r="P86"/>
  <c r="BK106"/>
  <c r="J106"/>
  <c r="J62"/>
  <c r="R106"/>
  <c i="2" r="R94"/>
  <c r="P138"/>
  <c r="T188"/>
  <c r="R209"/>
  <c i="3" r="BK96"/>
  <c r="J96"/>
  <c r="J65"/>
  <c r="P96"/>
  <c r="BK231"/>
  <c r="J231"/>
  <c r="J66"/>
  <c r="BK271"/>
  <c r="J271"/>
  <c r="J67"/>
  <c r="R271"/>
  <c r="R335"/>
  <c r="BK456"/>
  <c r="J456"/>
  <c r="J69"/>
  <c r="T456"/>
  <c r="R481"/>
  <c i="4" r="BK86"/>
  <c r="J86"/>
  <c r="J61"/>
  <c r="R86"/>
  <c r="T106"/>
  <c r="T121"/>
  <c i="2" r="BK94"/>
  <c r="J94"/>
  <c r="J65"/>
  <c r="T138"/>
  <c r="R188"/>
  <c r="T209"/>
  <c i="3" r="R96"/>
  <c r="P231"/>
  <c r="P271"/>
  <c r="BK335"/>
  <c r="J335"/>
  <c r="J68"/>
  <c r="T335"/>
  <c r="R456"/>
  <c r="P481"/>
  <c i="4" r="T86"/>
  <c r="P106"/>
  <c r="BK121"/>
  <c r="J121"/>
  <c r="J63"/>
  <c r="P121"/>
  <c r="R121"/>
  <c r="BK129"/>
  <c r="J129"/>
  <c r="J64"/>
  <c r="P129"/>
  <c r="R129"/>
  <c r="T129"/>
  <c i="2" r="BK181"/>
  <c r="J181"/>
  <c r="J67"/>
  <c r="BK244"/>
  <c r="J244"/>
  <c r="J70"/>
  <c i="3" r="BK543"/>
  <c r="J543"/>
  <c r="J72"/>
  <c r="BK95"/>
  <c r="J95"/>
  <c r="J64"/>
  <c i="4" r="E48"/>
  <c r="J52"/>
  <c r="F80"/>
  <c r="BE98"/>
  <c r="BE102"/>
  <c r="BE111"/>
  <c r="BE114"/>
  <c r="BE122"/>
  <c r="BE125"/>
  <c r="F81"/>
  <c r="BE90"/>
  <c r="BE94"/>
  <c r="BE107"/>
  <c r="BE130"/>
  <c r="BE87"/>
  <c r="BE117"/>
  <c r="BE133"/>
  <c r="BE136"/>
  <c i="3" r="J56"/>
  <c r="F59"/>
  <c r="BE122"/>
  <c r="BE131"/>
  <c r="BE145"/>
  <c r="BE189"/>
  <c r="BE196"/>
  <c r="BE205"/>
  <c r="BE224"/>
  <c r="BE257"/>
  <c r="BE264"/>
  <c r="BE286"/>
  <c r="BE314"/>
  <c r="BE414"/>
  <c r="BE427"/>
  <c r="BE457"/>
  <c r="BE464"/>
  <c r="BE530"/>
  <c r="BE171"/>
  <c r="BE250"/>
  <c r="BE272"/>
  <c r="BE279"/>
  <c r="BE328"/>
  <c r="BE336"/>
  <c r="BE352"/>
  <c r="BE401"/>
  <c r="BE482"/>
  <c r="BE494"/>
  <c r="BE501"/>
  <c r="E82"/>
  <c r="F90"/>
  <c r="BE154"/>
  <c r="BE217"/>
  <c r="BE245"/>
  <c r="BE293"/>
  <c r="BE321"/>
  <c r="BE345"/>
  <c r="BE381"/>
  <c r="BE469"/>
  <c r="BE476"/>
  <c r="BE508"/>
  <c r="BE97"/>
  <c r="BE104"/>
  <c r="BE115"/>
  <c r="BE138"/>
  <c r="BE164"/>
  <c r="BE182"/>
  <c r="BE212"/>
  <c r="BE232"/>
  <c r="BE238"/>
  <c r="BE300"/>
  <c r="BE307"/>
  <c r="BE365"/>
  <c r="BE394"/>
  <c r="BE440"/>
  <c r="BE447"/>
  <c r="BE488"/>
  <c r="BE515"/>
  <c r="BE523"/>
  <c r="BE537"/>
  <c r="BE544"/>
  <c i="2" r="F58"/>
  <c r="F59"/>
  <c r="E80"/>
  <c r="BE102"/>
  <c r="BE110"/>
  <c r="BE117"/>
  <c r="BE131"/>
  <c r="BE139"/>
  <c r="BE149"/>
  <c r="BE156"/>
  <c r="BE163"/>
  <c r="BE172"/>
  <c r="BE182"/>
  <c r="BE189"/>
  <c r="BE196"/>
  <c r="BE203"/>
  <c r="BE219"/>
  <c r="BE226"/>
  <c r="BE232"/>
  <c r="BE238"/>
  <c r="J56"/>
  <c r="BE95"/>
  <c r="BE124"/>
  <c r="BE210"/>
  <c r="BE245"/>
  <c i="4" r="F34"/>
  <c i="1" r="BA58"/>
  <c i="4" r="F35"/>
  <c i="1" r="BB58"/>
  <c i="2" r="F36"/>
  <c i="1" r="BA56"/>
  <c i="3" r="F38"/>
  <c i="1" r="BC57"/>
  <c i="4" r="F37"/>
  <c i="1" r="BD58"/>
  <c i="3" r="F39"/>
  <c i="1" r="BD57"/>
  <c i="2" r="F37"/>
  <c i="1" r="BB56"/>
  <c i="2" r="J36"/>
  <c i="1" r="AW56"/>
  <c i="3" r="F37"/>
  <c i="1" r="BB57"/>
  <c i="4" r="F36"/>
  <c i="1" r="BC58"/>
  <c r="AS54"/>
  <c i="4" r="J34"/>
  <c i="1" r="AW58"/>
  <c i="3" r="F36"/>
  <c i="1" r="BA57"/>
  <c i="2" r="F39"/>
  <c i="1" r="BD56"/>
  <c i="3" r="J36"/>
  <c i="1" r="AW57"/>
  <c i="2" r="F38"/>
  <c i="1" r="BC56"/>
  <c i="3" l="1" r="R95"/>
  <c r="R94"/>
  <c i="4" r="T85"/>
  <c r="T84"/>
  <c r="R85"/>
  <c r="R84"/>
  <c r="P85"/>
  <c r="P84"/>
  <c i="1" r="AU58"/>
  <c i="2" r="R93"/>
  <c r="R92"/>
  <c i="3" r="T95"/>
  <c r="T94"/>
  <c i="2" r="T93"/>
  <c r="T92"/>
  <c i="3" r="P95"/>
  <c r="P94"/>
  <c i="1" r="AU57"/>
  <c i="2" r="P93"/>
  <c r="P92"/>
  <c i="1" r="AU56"/>
  <c i="4" r="BK85"/>
  <c r="J85"/>
  <c r="J60"/>
  <c i="2" r="BK93"/>
  <c r="J93"/>
  <c r="J64"/>
  <c i="3" r="BK94"/>
  <c r="J94"/>
  <c r="J35"/>
  <c i="1" r="AV57"/>
  <c r="AT57"/>
  <c r="BB55"/>
  <c i="2" r="F35"/>
  <c i="1" r="AZ56"/>
  <c i="3" r="F35"/>
  <c i="1" r="AZ57"/>
  <c r="BD55"/>
  <c i="3" r="J32"/>
  <c i="1" r="AG57"/>
  <c i="4" r="J33"/>
  <c i="1" r="AV58"/>
  <c r="AT58"/>
  <c r="BA55"/>
  <c r="AW55"/>
  <c r="BC55"/>
  <c i="2" r="J35"/>
  <c i="1" r="AV56"/>
  <c r="AT56"/>
  <c i="4" r="F33"/>
  <c i="1" r="AZ58"/>
  <c i="4" l="1" r="BK84"/>
  <c r="J84"/>
  <c i="2" r="BK92"/>
  <c r="J92"/>
  <c r="J63"/>
  <c i="1" r="AN57"/>
  <c i="3" r="J63"/>
  <c r="J41"/>
  <c i="1" r="BC54"/>
  <c r="AY54"/>
  <c r="BD54"/>
  <c r="W33"/>
  <c r="AX55"/>
  <c r="AY55"/>
  <c r="AU55"/>
  <c r="AU54"/>
  <c r="BA54"/>
  <c r="AW54"/>
  <c r="AK30"/>
  <c r="BB54"/>
  <c r="W31"/>
  <c i="4" r="J30"/>
  <c i="1" r="AG58"/>
  <c r="AZ55"/>
  <c i="4" l="1" r="J39"/>
  <c r="J59"/>
  <c i="1" r="AN58"/>
  <c r="AX54"/>
  <c i="2" r="J32"/>
  <c i="1" r="AG56"/>
  <c r="W30"/>
  <c r="AV55"/>
  <c r="AT55"/>
  <c r="W32"/>
  <c r="AZ54"/>
  <c r="AV54"/>
  <c r="AK29"/>
  <c i="2" l="1" r="J41"/>
  <c i="1" r="AN56"/>
  <c r="AG55"/>
  <c r="AG54"/>
  <c r="AK26"/>
  <c r="AK35"/>
  <c r="W29"/>
  <c r="AT54"/>
  <c r="AN54"/>
  <c l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<sst xmlns="http://schemas.openxmlformats.org/spreadsheetml/2006/main">
  <si>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</si>
  <si>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</si>
  <si>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</si>
  <si>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</si>
  <si>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</si>
  <si>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{53cf66b9-2acd-4962-8320-93c457929f2b}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</si>
  <si>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</si>
  <si>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</si>
  <si>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</si>
  <si>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</si>
  <si>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</si>
  <si>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</si>
  <si>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</si>
  <si>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</si>
  <si>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2978/040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</si>
  <si>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</si>
  <si>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</si>
  <si>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Hlavní polní cesta HC3 a výsadba LBC Háje, LBK 769703-2 a IP3 v k.ú. Třebětice</t>
  </si>
  <si>
    <t>KSO:</t>
  </si>
  <si>
    <t/>
  </si>
  <si>
    <t>CC-CZ:</t>
  </si>
  <si>
    <t>Místo:</t>
  </si>
  <si>
    <t>k.ú. Třebětice</t>
  </si>
  <si>
    <t>Datum:</t>
  </si>
  <si>
    <t>18. 1. 2024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</si>
  <si>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</si>
  <si>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</si>
  <si>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</si>
  <si>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</si>
  <si>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</si>
  <si>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</si>
  <si>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</si>
  <si>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28597044</t>
  </si>
  <si>
    <t>AGPOL s.r.o., Jungmannova 153/12, 77900 Olomouc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</si>
  <si>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</si>
  <si>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</si>
  <si>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</si>
  <si>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</si>
  <si>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</si>
  <si>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</si>
  <si>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</si>
  <si>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</si>
  <si>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</si>
  <si>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</si>
  <si>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</si>
  <si>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</si>
  <si>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</si>
  <si>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</si>
  <si>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</si>
  <si>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</si>
  <si>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</si>
  <si>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</si>
  <si>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</si>
  <si>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</si>
  <si>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</si>
  <si>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</si>
  <si>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</si>
  <si>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</si>
  <si>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</si>
  <si>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</si>
  <si>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</si>
  <si>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</si>
  <si>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</si>
  <si>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</si>
  <si>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</si>
  <si>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</si>
  <si>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</si>
  <si>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</si>
  <si>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</si>
  <si>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</si>
  <si>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</si>
  <si>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</si>
  <si>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</si>
  <si>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</si>
  <si>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</si>
  <si>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</si>
  <si>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</si>
  <si>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Hlavní polní cesta HC3</t>
  </si>
  <si>
    <t>STA</t>
  </si>
  <si>
    <t>1</t>
  </si>
  <si>
    <t>{331c52f4-ec32-465f-9f57-400a980576c8}</t>
  </si>
  <si>
    <t>2</t>
  </si>
  <si>
    <t>/</t>
  </si>
  <si>
    <t>SO 101.1</t>
  </si>
  <si>
    <t>Rekonstrukce stávajícího povrchu</t>
  </si>
  <si>
    <t>Soupis</t>
  </si>
  <si>
    <t>{e083536b-3e14-46ae-91f7-00ba6fbbffef}</t>
  </si>
  <si>
    <t>SO 101.2</t>
  </si>
  <si>
    <t>{57077902-5146-44ec-b96a-db0a0fb27a3c}</t>
  </si>
  <si>
    <t>VRN-101</t>
  </si>
  <si>
    <t>Vedlejší rozpočtové náklady SO 101</t>
  </si>
  <si>
    <t>{6ca5a939-b470-4843-9e35-dad27f453a35}</t>
  </si>
  <si>
    <t>KRYCÍ LIST SOUPISU PRACÍ</t>
  </si>
  <si>
    <t>Objekt:</t>
  </si>
  <si>
    <t>SO 101 - Hlavní polní cesta HC3</t>
  </si>
  <si>
    <t>Soupis:</t>
  </si>
  <si>
    <t>SO 101.1 - Rekonstrukce stávajícího povrchu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</si>
  <si>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</si>
  <si>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</si>
  <si>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</si>
  <si>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</si>
  <si>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</si>
  <si>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</si>
  <si>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</si>
  <si>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</si>
  <si>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</si>
  <si>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</si>
  <si>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</si>
  <si>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</si>
  <si>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</si>
  <si>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</si>
  <si>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</si>
  <si>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</si>
  <si>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</si>
  <si>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</si>
  <si>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</si>
  <si>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</si>
  <si>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</si>
  <si>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</si>
  <si>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</si>
  <si>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</si>
  <si>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</si>
  <si>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</si>
  <si>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</si>
  <si>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</si>
  <si>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</si>
  <si>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K</t>
  </si>
  <si>
    <t>113107221</t>
  </si>
  <si>
    <t>Odstranění podkladu z kameniva drceného tl do 100 mm strojně pl přes 200 m2</t>
  </si>
  <si>
    <t>m2</t>
  </si>
  <si>
    <t>CS ÚRS 2024 01</t>
  </si>
  <si>
    <t>4</t>
  </si>
  <si>
    <t>1940798778</t>
  </si>
  <si>
    <t>PP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</si>
  <si>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</si>
  <si>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Online PSC</t>
  </si>
  <si>
    <t>https://podminky.urs.cz/item/CS_URS_2024_01/113107221</t>
  </si>
  <si>
    <t>VV</t>
  </si>
  <si>
    <t>viz D.101.a, D.101.b.1-5</t>
  </si>
  <si>
    <t xml:space="preserve">odstranění 50% stáv. k-ce - úprava 2 </t>
  </si>
  <si>
    <t>1100*0,5</t>
  </si>
  <si>
    <t>Součet</t>
  </si>
  <si>
    <t>12</t>
  </si>
  <si>
    <t>113107224</t>
  </si>
  <si>
    <t>Odstranění podkladu z kameniva drceného tl přes 300 do 400 mm strojně pl přes 200 m2</t>
  </si>
  <si>
    <t>-2049381046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</si>
  <si>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</si>
  <si>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https://podminky.urs.cz/item/CS_URS_2024_01/113107224</t>
  </si>
  <si>
    <t>zahliněné kam.</t>
  </si>
  <si>
    <t>9</t>
  </si>
  <si>
    <t>113154333</t>
  </si>
  <si>
    <t>Frézování živičného krytu tl 50 mm pruh š přes 1 do 2 m pl přes 1000 do 10000 m2 bez překážek v trase</t>
  </si>
  <si>
    <t>-1170289721</t>
  </si>
  <si>
    <t>Frézování živičného podkladu nebo krytu s naložením na dopravní prostředek plochy přes 1 000 do 10 000 m2 bez překážek v trase pruhu šířky přes 1 m do 2 m, tloušťky vrstvy 50 mm</t>
  </si>
  <si>
    <t>https://podminky.urs.cz/item/CS_URS_2024_01/113154333</t>
  </si>
  <si>
    <t>odstranění povrchu - úprava 1</t>
  </si>
  <si>
    <t>10</t>
  </si>
  <si>
    <t>113154334</t>
  </si>
  <si>
    <t>Frézování živičného krytu tl 100 mm pruh š přes 1 do 2 m pl přes 1000 do 10000 m2 bez překážek v trase</t>
  </si>
  <si>
    <t>-1006251033</t>
  </si>
  <si>
    <t>Frézování živičného podkladu nebo krytu s naložením na dopravní prostředek plochy přes 1 000 do 10 000 m2 bez překážek v trase pruhu šířky přes 1 m do 2 m, tloušťky vrstvy 100 mm</t>
  </si>
  <si>
    <t>https://podminky.urs.cz/item/CS_URS_2024_01/113154334</t>
  </si>
  <si>
    <t>113202111</t>
  </si>
  <si>
    <t>Vytrhání obrub krajníků obrubníků stojatých</t>
  </si>
  <si>
    <t>m</t>
  </si>
  <si>
    <t>-357350865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</si>
  <si>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</si>
  <si>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</si>
  <si>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stáv. obrubníky</t>
  </si>
  <si>
    <t>150</t>
  </si>
  <si>
    <t>20</t>
  </si>
  <si>
    <t>181152302</t>
  </si>
  <si>
    <t>Úprava pláně pro silnice a dálnice v zářezech se zhutněním</t>
  </si>
  <si>
    <t>1107474583</t>
  </si>
  <si>
    <t>Úprava pláně na stavbách silnic a dálnic strojně v zářezech mimo skalních se zhutněním</t>
  </si>
  <si>
    <t>https://podminky.urs.cz/item/CS_URS_2024_01/181152302</t>
  </si>
  <si>
    <t>pod konstrukce</t>
  </si>
  <si>
    <t>550</t>
  </si>
  <si>
    <t>5</t>
  </si>
  <si>
    <t>Komunikace pozemní</t>
  </si>
  <si>
    <t>19</t>
  </si>
  <si>
    <t>564861111</t>
  </si>
  <si>
    <t>Podklad ze štěrkodrtě ŠD plochy přes 100 m2 tl 200 mm</t>
  </si>
  <si>
    <t>-400444144</t>
  </si>
  <si>
    <t>Podklad ze štěrkodrti ŠD s rozprostřením a zhutněním plochy přes 100 m2, po zhutnění tl. 200 mm</t>
  </si>
  <si>
    <t>https://podminky.urs.cz/item/CS_URS_2024_01/564861111</t>
  </si>
  <si>
    <t>obnova celé konstrukce - úprava 2</t>
  </si>
  <si>
    <t>šda</t>
  </si>
  <si>
    <t>šdb</t>
  </si>
  <si>
    <t>17</t>
  </si>
  <si>
    <t>565135121</t>
  </si>
  <si>
    <t>Asfaltový beton vrstva podkladní ACP 16 (obalované kamenivo OKS) tl 50 mm š přes 3 m</t>
  </si>
  <si>
    <t>1273998231</t>
  </si>
  <si>
    <t>Asfaltový beton vrstva podkladní ACP 16 (obalované kamenivo střednězrnné - OKS) s rozprostřením a zhutněním v pruhu šířky přes 3 m, po zhutnění tl. 50 mm</t>
  </si>
  <si>
    <t>https://podminky.urs.cz/item/CS_URS_2024_01/565135121</t>
  </si>
  <si>
    <t>18</t>
  </si>
  <si>
    <t>573111115</t>
  </si>
  <si>
    <t>Postřik živičný infiltrační s posypem z asfaltu množství 2,5 kg/m2</t>
  </si>
  <si>
    <t>-1918925292</t>
  </si>
  <si>
    <t>Postřik infiltrační PI z asfaltu silničního s posypem kamenivem, v množství 2,50 kg/m2</t>
  </si>
  <si>
    <t>https://podminky.urs.cz/item/CS_URS_2024_01/573111115</t>
  </si>
  <si>
    <t>obnova celé konstrukce</t>
  </si>
  <si>
    <t>16</t>
  </si>
  <si>
    <t>573231106</t>
  </si>
  <si>
    <t>Postřik živičný spojovací ze silniční emulze v množství 0,30 kg/m2</t>
  </si>
  <si>
    <t>1979578621</t>
  </si>
  <si>
    <t>Postřik spojovací PS bez posypu kamenivem ze silniční emulze, v množství 0,30 kg/m2</t>
  </si>
  <si>
    <t>https://podminky.urs.cz/item/CS_URS_2024_01/573231106</t>
  </si>
  <si>
    <t>obnova asfaltového povrchu</t>
  </si>
  <si>
    <t xml:space="preserve">obnova celé konstrukce  - úprava 2</t>
  </si>
  <si>
    <t>577144221</t>
  </si>
  <si>
    <t>Asfaltový beton vrstva obrusná ACO 11 (ABS) tř. II tl 50 mm š přes 3 m z nemodifikovaného asfaltu</t>
  </si>
  <si>
    <t>446135023</t>
  </si>
  <si>
    <t>Asfaltový beton vrstva obrusná ACO 11 (ABS) s rozprostřením a se zhutněním z nemodifikovaného asfaltu v pruhu šířky přes 3 m tř. II, po zhutnění tl. 50 mm</t>
  </si>
  <si>
    <t>https://podminky.urs.cz/item/CS_URS_2024_01/577144221</t>
  </si>
  <si>
    <t>8</t>
  </si>
  <si>
    <t>Trubní vedení</t>
  </si>
  <si>
    <t>26</t>
  </si>
  <si>
    <t>895941R1</t>
  </si>
  <si>
    <t>Osazení vpusti uliční DN 500 z betonových dílců s litinovým poklopem</t>
  </si>
  <si>
    <t>kus</t>
  </si>
  <si>
    <t>-2036490322</t>
  </si>
  <si>
    <t>Osazení vpusti uliční DN 500 z betonových dílců s litinovýmjk poklopem</t>
  </si>
  <si>
    <t>P</t>
  </si>
  <si>
    <t xml:space="preserve">Poznámka k položce:_x000d_
Položka zahrnuje  kompletní osazení vpusti dle situace na místě, s ohledem na složení původních odstraněných vpustí. Dílce a technologie budou specifikovány na místě dle zhotovitele. Souřástí položky je také kompletní dodávka materiálu vpusti (nebo vpusťového kompetu), včetně poklopů.</t>
  </si>
  <si>
    <t>Ostatní konstrukce a práce, bourání</t>
  </si>
  <si>
    <t>23</t>
  </si>
  <si>
    <t>916131213</t>
  </si>
  <si>
    <t>Osazení silničního obrubníku betonového stojatého s boční opěrou do lože z betonu prostého</t>
  </si>
  <si>
    <t>341807656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</si>
  <si>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</si>
  <si>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</si>
  <si>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obnova obrubníku</t>
  </si>
  <si>
    <t>24</t>
  </si>
  <si>
    <t>M</t>
  </si>
  <si>
    <t>59217032</t>
  </si>
  <si>
    <t>obrubník silniční betonový 1000x150x150mm</t>
  </si>
  <si>
    <t>-291124755</t>
  </si>
  <si>
    <t>spec. k pol.916131213</t>
  </si>
  <si>
    <t>přenásobeno koef.</t>
  </si>
  <si>
    <t>150*1,02 'Přepočtené koeficientem množství</t>
  </si>
  <si>
    <t>25</t>
  </si>
  <si>
    <t>966100R1</t>
  </si>
  <si>
    <t>Odstranění stávajících uličních vpustí</t>
  </si>
  <si>
    <t>-1108505425</t>
  </si>
  <si>
    <t>Poznámka k položce:_x000d_
Položka zahrnuje kompletní osdtranění uliční vpusti (všech dílů), včetně potřebných úprav pro osazení nových. Součástí položky je i manipulace nebo likvidace.</t>
  </si>
  <si>
    <t>997</t>
  </si>
  <si>
    <t>Přesun sutě</t>
  </si>
  <si>
    <t>997221551</t>
  </si>
  <si>
    <t>Vodorovná doprava suti ze sypkých materiálů do 1 km</t>
  </si>
  <si>
    <t>t</t>
  </si>
  <si>
    <t>-850560467</t>
  </si>
  <si>
    <t>Vodorovná doprava suti bez naložení, ale se složením a s hrubým urovnáním ze sypkých materiálů, na vzdálenost do 1 km</t>
  </si>
  <si>
    <t>https://podminky.urs.cz/item/CS_URS_2024_01/997221551</t>
  </si>
  <si>
    <t>odstranění stáv. povrchu</t>
  </si>
  <si>
    <t>"asfalt"63,25+126,5</t>
  </si>
  <si>
    <t>"kameniva"93,5+319</t>
  </si>
  <si>
    <t>"obrubníky"30,75</t>
  </si>
  <si>
    <t>6</t>
  </si>
  <si>
    <t>997221559</t>
  </si>
  <si>
    <t>Příplatek ZKD 1 km u vodorovné dopravy suti ze sypkých materiálů</t>
  </si>
  <si>
    <t>-1619977473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</si>
  <si>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</si>
  <si>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</si>
  <si>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odvoz na skládku 15 km</t>
  </si>
  <si>
    <t>633,0*14</t>
  </si>
  <si>
    <t>22</t>
  </si>
  <si>
    <t>997221861</t>
  </si>
  <si>
    <t>Poplatek za uložení na recyklační skládce (skládkovné) stavebního odpadu z prostého betonu pod kódem 17 01 01</t>
  </si>
  <si>
    <t>2043070067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</si>
  <si>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</si>
  <si>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</si>
  <si>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14</t>
  </si>
  <si>
    <t>997221873</t>
  </si>
  <si>
    <t>Poplatek za uložení na recyklační skládce (skládkovné) stavebního odpadu zeminy a kamení zatříděného do Katalogu odpadů pod kódem 17 05 04</t>
  </si>
  <si>
    <t>-726330797</t>
  </si>
  <si>
    <t>Poplatek za uložení stavebního odpadu na recyklační skládce (skládkovné) zeminy a kamení zatříděného do Katalogu odpadů pod kódem 17 05 04</t>
  </si>
  <si>
    <t>https://podminky.urs.cz/item/CS_URS_2024_01/997221873</t>
  </si>
  <si>
    <t>13</t>
  </si>
  <si>
    <t>997221875</t>
  </si>
  <si>
    <t>Poplatek za uložení na recyklační skládce (skládkovné) stavebního odpadu asfaltového bez obsahu dehtu zatříděného do Katalogu odpadů pod kódem 17 03 02</t>
  </si>
  <si>
    <t>-459448030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</si>
  <si>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</si>
  <si>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</si>
  <si>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998</t>
  </si>
  <si>
    <t>Přesun hmot</t>
  </si>
  <si>
    <t>998225111</t>
  </si>
  <si>
    <t>Přesun hmot pro pozemní komunikace s krytem z kamene, monolitickým betonovým nebo živičným</t>
  </si>
  <si>
    <t>159775247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</si>
  <si>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</si>
  <si>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</si>
  <si>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SO 101.2 - Hlavní polní cesta HC3</t>
  </si>
  <si>
    <t xml:space="preserve">    2 - Zakládání</t>
  </si>
  <si>
    <t xml:space="preserve">    4 - Vodorovné konstrukce</t>
  </si>
  <si>
    <t>113107151</t>
  </si>
  <si>
    <t>Odstranění podkladu z kameniva těženého tl do 100 mm strojně pl přes 50 do 200 m2</t>
  </si>
  <si>
    <t>1733821420</t>
  </si>
  <si>
    <t>Odstranění podkladů nebo krytů strojně plochy jednotlivě přes 50 m2 do 200 m2 s přemístěním hmot na skládku na vzdálenost do 20 m nebo s naložením na dopravní prostředek z kameniva těženého, o tl. vrstvy do 100 mm</t>
  </si>
  <si>
    <t>https://podminky.urs.cz/item/CS_URS_2024_01/113107151</t>
  </si>
  <si>
    <t>stržení zaježděného povrchu (dle potřeby)</t>
  </si>
  <si>
    <t>1413*4,0*0,1</t>
  </si>
  <si>
    <t>122252206</t>
  </si>
  <si>
    <t>Odkopávky a prokopávky nezapažené pro silnice a dálnice v hornině třídy těžitelnosti I objem do 5000 m3 strojně</t>
  </si>
  <si>
    <t>m3</t>
  </si>
  <si>
    <t>981274934</t>
  </si>
  <si>
    <t>Odkopávky a prokopávky nezapažené pro silnice a dálnice strojně v hornině třídy těžitelnosti I přes 1 000 do 5 000 m3</t>
  </si>
  <si>
    <t>https://podminky.urs.cz/item/CS_URS_2024_01/122252206</t>
  </si>
  <si>
    <t>výkop cesta</t>
  </si>
  <si>
    <t>3370</t>
  </si>
  <si>
    <t>sjezdy</t>
  </si>
  <si>
    <t>(92+80+26+57+30+71+35)*0,45</t>
  </si>
  <si>
    <t>sanace</t>
  </si>
  <si>
    <t>442*0,5</t>
  </si>
  <si>
    <t>3</t>
  </si>
  <si>
    <t>129001101</t>
  </si>
  <si>
    <t>Příplatek za ztížení odkopávky nebo prokopávky v blízkosti inženýrských sítí</t>
  </si>
  <si>
    <t>1274098683</t>
  </si>
  <si>
    <t>Příplatek k cenám vykopávek za ztížení vykopávky v blízkosti podzemního vedení nebo výbušnin v horninách jakékoliv třídy</t>
  </si>
  <si>
    <t>https://podminky.urs.cz/item/CS_URS_2024_01/129001101</t>
  </si>
  <si>
    <t xml:space="preserve">v místech sítí </t>
  </si>
  <si>
    <t>6*4*0,5*1,0</t>
  </si>
  <si>
    <t>131251100</t>
  </si>
  <si>
    <t>Hloubení jam nezapažených v hornině třídy těžitelnosti I skupiny 3 objem do 20 m3 strojně</t>
  </si>
  <si>
    <t>-416890303</t>
  </si>
  <si>
    <t>Hloubení nezapažených jam a zářezů strojně s urovnáním dna do předepsaného profilu a spádu v hornině třídy těžitelnosti I skupiny 3 do 20 m3</t>
  </si>
  <si>
    <t>https://podminky.urs.cz/item/CS_URS_2024_01/131251100</t>
  </si>
  <si>
    <t>dokopání okolo propustku</t>
  </si>
  <si>
    <t>2,0*11</t>
  </si>
  <si>
    <t>opev.</t>
  </si>
  <si>
    <t>1,7*(3,5+5)</t>
  </si>
  <si>
    <t>132251104</t>
  </si>
  <si>
    <t>Hloubení rýh nezapažených š do 800 mm v hornině třídy těžitelnosti I skupiny 3 objem přes 100 m3 strojně</t>
  </si>
  <si>
    <t>-1084254209</t>
  </si>
  <si>
    <t>Hloubení nezapažených rýh šířky do 800 mm strojně s urovnáním dna do předepsaného profilu a spádu v hornině třídy těžitelnosti I skupiny 3 přes 100 m3</t>
  </si>
  <si>
    <t>https://podminky.urs.cz/item/CS_URS_2024_01/132251104</t>
  </si>
  <si>
    <t>rýhy drenáž</t>
  </si>
  <si>
    <t>240</t>
  </si>
  <si>
    <t>133251101</t>
  </si>
  <si>
    <t>Hloubení šachet nezapažených v hornině třídy těžitelnosti I skupiny 3 objem do 20 m3</t>
  </si>
  <si>
    <t>-112014900</t>
  </si>
  <si>
    <t>Hloubení nezapažených šachet strojně v hornině třídy těžitelnosti I skupiny 3 do 20 m3</t>
  </si>
  <si>
    <t>https://podminky.urs.cz/item/CS_URS_2024_01/133251101</t>
  </si>
  <si>
    <t>viz D.101.a, D.101.b.1-8</t>
  </si>
  <si>
    <t>zasak. šachty</t>
  </si>
  <si>
    <t>0,65*0,65*3,14*1,7*2</t>
  </si>
  <si>
    <t>7</t>
  </si>
  <si>
    <t>162351104</t>
  </si>
  <si>
    <t>Vodorovné přemístění přes 500 do 1000 m výkopku/sypaniny z horniny třídy těžitelnosti I skupiny 1 až 3</t>
  </si>
  <si>
    <t>677358069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</si>
  <si>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</si>
  <si>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</si>
  <si>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výkop na meziskádku nebo do zemního valu (SO 801)</t>
  </si>
  <si>
    <t>3776,95+240</t>
  </si>
  <si>
    <t>zpětný zásyp</t>
  </si>
  <si>
    <t>98</t>
  </si>
  <si>
    <t>162751117</t>
  </si>
  <si>
    <t>Vodorovné přemístění přes 9 000 do 10000 m výkopku/sypaniny z horniny třídy těžitelnosti I skupiny 1 až 3</t>
  </si>
  <si>
    <t>1379871386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</si>
  <si>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</si>
  <si>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</si>
  <si>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přebytek výkopu na skládku</t>
  </si>
  <si>
    <t>4114,95-98</t>
  </si>
  <si>
    <t>"šachty"4,511</t>
  </si>
  <si>
    <t>odfpočet zemní val (do obj. LBC - 801)</t>
  </si>
  <si>
    <t>-1871,5</t>
  </si>
  <si>
    <t>162751119</t>
  </si>
  <si>
    <t>Příplatek k vodorovnému přemístění výkopku/sypaniny z horniny třídy těžitelnosti I skupiny 1 až 3 ZKD 1000 m přes 10000 m</t>
  </si>
  <si>
    <t>-110055959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</si>
  <si>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</si>
  <si>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</si>
  <si>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odvoz na skládku do 15km</t>
  </si>
  <si>
    <t>2149,961*5</t>
  </si>
  <si>
    <t>167151111</t>
  </si>
  <si>
    <t>Nakládání výkopku z hornin třídy těžitelnosti I skupiny 1 až 3 přes 100 m3</t>
  </si>
  <si>
    <t>2018298079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</si>
  <si>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</si>
  <si>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</si>
  <si>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odpočet val</t>
  </si>
  <si>
    <t>171201201</t>
  </si>
  <si>
    <t>Uložení sypaniny na skládky nebo meziskládky</t>
  </si>
  <si>
    <t>-1046799642</t>
  </si>
  <si>
    <t>Uložení sypaniny na skládky nebo meziskládky bez hutnění s upravením uložené sypaniny do předepsaného tvaru</t>
  </si>
  <si>
    <t>https://podminky.urs.cz/item/CS_URS_2024_01/171201201</t>
  </si>
  <si>
    <t>výkop na meziskládku</t>
  </si>
  <si>
    <t>4114,95</t>
  </si>
  <si>
    <t>171201231</t>
  </si>
  <si>
    <t>Poplatek za uložení zeminy a kamení na recyklační skládce (skládkovné) kód odpadu 17 05 04</t>
  </si>
  <si>
    <t>-684699077</t>
  </si>
  <si>
    <t>https://podminky.urs.cz/item/CS_URS_2024_01/171201231</t>
  </si>
  <si>
    <t>předpokládaná tabulková objemová hmotnost 1800kg/m3</t>
  </si>
  <si>
    <t>2149,95*1,8</t>
  </si>
  <si>
    <t>174101101</t>
  </si>
  <si>
    <t>Zásyp jam, šachet rýh nebo kolem objektů sypaninou se zhutněním</t>
  </si>
  <si>
    <t>-1692926152</t>
  </si>
  <si>
    <t>Zásyp sypaninou z jakékoliv horniny strojně s uložením výkopku ve vrstvách se zhutněním jam, šachet, rýh nebo kolem objektů v těchto vykopávkách</t>
  </si>
  <si>
    <t>https://podminky.urs.cz/item/CS_URS_2024_01/174101101</t>
  </si>
  <si>
    <t>propustek</t>
  </si>
  <si>
    <t>36,45</t>
  </si>
  <si>
    <t>181451122</t>
  </si>
  <si>
    <t>Založení lučního trávníku výsevem pl přes 1000 m2 ve svahu přes 1:5 do 1:2</t>
  </si>
  <si>
    <t>-1116648297</t>
  </si>
  <si>
    <t>Založení trávníku na půdě předem připravené plochy přes 1000 m2 výsevem včetně utažení lučního na svahu přes 1:5 do 1:2</t>
  </si>
  <si>
    <t>https://podminky.urs.cz/item/CS_URS_2024_01/181451122</t>
  </si>
  <si>
    <t>osetí cesta</t>
  </si>
  <si>
    <t>1142</t>
  </si>
  <si>
    <t>00572474</t>
  </si>
  <si>
    <t>osivo směs travní krajinná-svahová</t>
  </si>
  <si>
    <t>kg</t>
  </si>
  <si>
    <t>-888352887</t>
  </si>
  <si>
    <t>specifikace k pol.181411122</t>
  </si>
  <si>
    <t>1142*0,03*1,03</t>
  </si>
  <si>
    <t>181951112</t>
  </si>
  <si>
    <t>Úprava pláně v hornině třídy těžitelnosti I skupiny 1 až 3 se zhutněním strojně</t>
  </si>
  <si>
    <t>-265476695</t>
  </si>
  <si>
    <t>Úprava pláně vyrovnáním výškových rozdílů strojně v hornině třídy těžitelnosti I, skupiny 1 až 3 se zhutněním</t>
  </si>
  <si>
    <t>https://podminky.urs.cz/item/CS_URS_2024_01/181951112</t>
  </si>
  <si>
    <t>pod konstrukcí cesty</t>
  </si>
  <si>
    <t>8040,2</t>
  </si>
  <si>
    <t>182351133</t>
  </si>
  <si>
    <t>Rozprostření ornice pl přes 500 m2 ve svahu přes 1:5 tl vrstvy do 200 mm strojně</t>
  </si>
  <si>
    <t>-389411576</t>
  </si>
  <si>
    <t>Rozprostření a urovnání ornice ve svahu sklonu přes 1:5 strojně při souvislé ploše přes 500 m2, tl. vrstvy do 200 mm</t>
  </si>
  <si>
    <t>https://podminky.urs.cz/item/CS_URS_2024_01/182351133</t>
  </si>
  <si>
    <t>ohumusování cesta</t>
  </si>
  <si>
    <t>Zakládání</t>
  </si>
  <si>
    <t>212752112</t>
  </si>
  <si>
    <t>Trativod z drenážních trubek korugovaných PE-HD SN 4 perforace 220° včetně lože otevřený výkop DN 150 pro liniové stavby</t>
  </si>
  <si>
    <t>1977886857</t>
  </si>
  <si>
    <t>Trativody z drenážních trubek pro liniové stavby a komunikace se zřízením štěrkového lože pod trubky a s jejich obsypem v otevřeném výkopu trubka korugovaná sendvičová PE-HD SN 4 perforace 220° DN 150</t>
  </si>
  <si>
    <t>https://podminky.urs.cz/item/CS_URS_2024_01/212752112</t>
  </si>
  <si>
    <t>1413</t>
  </si>
  <si>
    <t>213141112</t>
  </si>
  <si>
    <t>Zřízení vrstvy z geotextilie v rovině nebo ve sklonu do 1:5 š přes 3 do 6 m</t>
  </si>
  <si>
    <t>-1047826369</t>
  </si>
  <si>
    <t>Zřízení vrstvy z geotextilie filtrační, separační, odvodňovací, ochranné, výztužné nebo protierozní v rovině nebo ve sklonu do 1:5, šířky přes 3 do 6 m</t>
  </si>
  <si>
    <t>https://podminky.urs.cz/item/CS_URS_2024_01/213141112</t>
  </si>
  <si>
    <t>sanace pláně</t>
  </si>
  <si>
    <t>442</t>
  </si>
  <si>
    <t>69311081</t>
  </si>
  <si>
    <t>geotextilie netkaná separační, ochranná, filtrační, drenážní PES 300g/m2</t>
  </si>
  <si>
    <t>-1012722216</t>
  </si>
  <si>
    <t>specifikace k pol.213141112</t>
  </si>
  <si>
    <t>442*1,15</t>
  </si>
  <si>
    <t>213311131</t>
  </si>
  <si>
    <t>Polštáře zhutněné pod základy z kameniva drceného frakce 0 až 4 mm</t>
  </si>
  <si>
    <t>722100267</t>
  </si>
  <si>
    <t>Polštáře zhutněné pod základy z kameniva drobného drceného, frakce 0 - 4 mm</t>
  </si>
  <si>
    <t>https://podminky.urs.cz/item/CS_URS_2024_01/213311131</t>
  </si>
  <si>
    <t>442*0,05</t>
  </si>
  <si>
    <t>213311R</t>
  </si>
  <si>
    <t>Polštáře zhutněné pod základy z kameniva drceného frakce 0 až 32 mm</t>
  </si>
  <si>
    <t>74583972</t>
  </si>
  <si>
    <t>Polštáře zhutněné pod základy z kameniva hrubého drceného, frakce 0 - 32 mm</t>
  </si>
  <si>
    <t>svrchní vrstva tl. 150mm</t>
  </si>
  <si>
    <t>442*0,15</t>
  </si>
  <si>
    <t>213311R2</t>
  </si>
  <si>
    <t>Polštáře zhutněné pod základy z kameniva drceného frakce 0 až 125 mm</t>
  </si>
  <si>
    <t>-754551585</t>
  </si>
  <si>
    <t>Polštáře zhutněné pod základy z kameniva hrubého drceného, frakce 0 - 125 mm</t>
  </si>
  <si>
    <t>spodní vrstva tl. 300mm</t>
  </si>
  <si>
    <t>442*0,3</t>
  </si>
  <si>
    <t>Vodorovné konstrukce</t>
  </si>
  <si>
    <t>451314211</t>
  </si>
  <si>
    <t>Podklad pod dlažbu z betonu prostého C 25/30 tl do 100 mm</t>
  </si>
  <si>
    <t>-1952715785</t>
  </si>
  <si>
    <t>Podklad pod dlažbu z betonu prostého bez zvýšených nároků na prostředí tř. C 25/30 tl. do 100 mm</t>
  </si>
  <si>
    <t>https://podminky.urs.cz/item/CS_URS_2024_01/451314211</t>
  </si>
  <si>
    <t>viz D.101.a, D.101.b.1-7</t>
  </si>
  <si>
    <t>propustek opevnění</t>
  </si>
  <si>
    <t>(16,4+19,8)*1,1</t>
  </si>
  <si>
    <t>451541111</t>
  </si>
  <si>
    <t>Lože pod potrubí otevřený výkop ze štěrkodrtě</t>
  </si>
  <si>
    <t>-1900619672</t>
  </si>
  <si>
    <t>Lože pod potrubí, stoky a drobné objekty v otevřeném výkopu ze štěrkodrtě 0-63 mm</t>
  </si>
  <si>
    <t>https://podminky.urs.cz/item/CS_URS_2024_01/451541111</t>
  </si>
  <si>
    <t>zasak. šachta</t>
  </si>
  <si>
    <t>0,5*0,5*3,14*0,3*2</t>
  </si>
  <si>
    <t>452311161</t>
  </si>
  <si>
    <t>Podkladní desky z betonu prostého bez zvýšených nároků na prostředí tř. C 25/30 otevřený výkop</t>
  </si>
  <si>
    <t>-2138999974</t>
  </si>
  <si>
    <t>Podkladní a zajišťovací konstrukce z betonu prostého v otevřeném výkopu bez zvýšených nároků na prostředí desky pod potrubí, stoky a drobné objekty z betonu tř. C 25/30</t>
  </si>
  <si>
    <t>https://podminky.urs.cz/item/CS_URS_2024_01/452311161</t>
  </si>
  <si>
    <t>1,88*0,1*10,7</t>
  </si>
  <si>
    <t>27</t>
  </si>
  <si>
    <t>452318510</t>
  </si>
  <si>
    <t>Zajišťovací práh z betonu prostého se zvýšenými nároky na prostředí</t>
  </si>
  <si>
    <t>1583975359</t>
  </si>
  <si>
    <t>Zajišťovací práh z betonu prostého se zvýšenými nároky na prostředí na dně a ve svahu melioračních kanálů s patkami nebo bez patek</t>
  </si>
  <si>
    <t>https://podminky.urs.cz/item/CS_URS_2024_01/452318510</t>
  </si>
  <si>
    <t>0,3*0,6*(5,4+5,9)*1,1</t>
  </si>
  <si>
    <t>28</t>
  </si>
  <si>
    <t>452368211</t>
  </si>
  <si>
    <t>Výztuž podkladních desek nebo bloků nebo pražců otevřený výkop ze svařovaných sítí Kari</t>
  </si>
  <si>
    <t>-323970131</t>
  </si>
  <si>
    <t>Výztuž podkladních desek, bloků nebo pražců v otevřeném výkopu ze svařovaných sítí typu Kari</t>
  </si>
  <si>
    <t>https://podminky.urs.cz/item/CS_URS_2024_01/452368211</t>
  </si>
  <si>
    <t>výztuž obetonování propustek</t>
  </si>
  <si>
    <t>4,9*10,7*7,9*0,001</t>
  </si>
  <si>
    <t>29</t>
  </si>
  <si>
    <t>452384111</t>
  </si>
  <si>
    <t>Podkladní pražce z betonu prostého tř. C 12/15 otevřený výkop pl do 25000 mm2</t>
  </si>
  <si>
    <t>2137467130</t>
  </si>
  <si>
    <t>Podkladní a vyrovnávací konstrukce z betonu pražce z prostého betonu tř. C 12/15 pod potrubí v otevřeném výkopu, průřezové plochy do 25000 mm2</t>
  </si>
  <si>
    <t>https://podminky.urs.cz/item/CS_URS_2024_01/452384111</t>
  </si>
  <si>
    <t>0,8*4</t>
  </si>
  <si>
    <t>30</t>
  </si>
  <si>
    <t>462511161</t>
  </si>
  <si>
    <t>Zához z lomového kamene tříděného hmotnost kamenů do 80 kg bez výplně</t>
  </si>
  <si>
    <t>-1473457275</t>
  </si>
  <si>
    <t>Zához z lomového kamene neupraveného provedený ze břehu nebo z lešení, do sucha nebo do vody tříděného, hmotnost jednotlivých kamenů do 80 kg bez výplně mezer</t>
  </si>
  <si>
    <t>https://podminky.urs.cz/item/CS_URS_2024_01/462511161</t>
  </si>
  <si>
    <t>(4,05+4,4)*1,1*0,6</t>
  </si>
  <si>
    <t>31</t>
  </si>
  <si>
    <t>462511169</t>
  </si>
  <si>
    <t>Příplatek za urovnání líce záhozu z lomového kamene tříděného</t>
  </si>
  <si>
    <t>-37848848</t>
  </si>
  <si>
    <t>Zához z lomového kamene neupraveného provedený ze břehu nebo z lešení, do sucha nebo do vody tříděného, hmotnost jednotlivých kamenů do 80 kg Příplatek k cenám za urovnání líce záhozu</t>
  </si>
  <si>
    <t>https://podminky.urs.cz/item/CS_URS_2024_01/462511169</t>
  </si>
  <si>
    <t>(4,05+4,4)*1,1</t>
  </si>
  <si>
    <t>32</t>
  </si>
  <si>
    <t>465513127</t>
  </si>
  <si>
    <t>Dlažba z lomového kamene na cementovou maltu s vyspárováním tl 200 mm</t>
  </si>
  <si>
    <t>1684990154</t>
  </si>
  <si>
    <t>Dlažba z lomového kamene lomařsky upraveného na cementovou maltu, s vyspárováním cementovou maltou, tl. kamene 200 mm</t>
  </si>
  <si>
    <t>https://podminky.urs.cz/item/CS_URS_2024_01/465513127</t>
  </si>
  <si>
    <t>33</t>
  </si>
  <si>
    <t>561081131</t>
  </si>
  <si>
    <t>Zřízení podkladu ze zeminy upravené vápnem, cementem, směsnými pojivy tl přes 450 do 500 mm pl přes 5000 m2</t>
  </si>
  <si>
    <t>519452296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</si>
  <si>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450 do 500 mm</t>
  </si>
  <si>
    <t>https://podminky.urs.cz/item/CS_URS_2024_01/561081131</t>
  </si>
  <si>
    <t>sanace vápno</t>
  </si>
  <si>
    <t>3479,3/0,5</t>
  </si>
  <si>
    <t>92+80+26+57+30+71+35</t>
  </si>
  <si>
    <t>34</t>
  </si>
  <si>
    <t>58530170</t>
  </si>
  <si>
    <t>vápno nehašené CL 90-Q pro úpravu zemin standardní</t>
  </si>
  <si>
    <t>-662467406</t>
  </si>
  <si>
    <t>specifikace k pol.561081121</t>
  </si>
  <si>
    <t>3% vápnění</t>
  </si>
  <si>
    <t>53kg/m3</t>
  </si>
  <si>
    <t>7349,6*0,5*53*0,001</t>
  </si>
  <si>
    <t>35</t>
  </si>
  <si>
    <t>564851111</t>
  </si>
  <si>
    <t>Podklad ze štěrkodrtě ŠD plochy přes 100 m2 tl 150 mm</t>
  </si>
  <si>
    <t>-1732060269</t>
  </si>
  <si>
    <t>Podklad ze štěrkodrti ŠD s rozprostřením a zhutněním plochy přes 100 m2, po zhutnění tl. 150 mm</t>
  </si>
  <si>
    <t>https://podminky.urs.cz/item/CS_URS_2024_01/564851111</t>
  </si>
  <si>
    <t>5,3*1268</t>
  </si>
  <si>
    <t>4,3*(7+139)</t>
  </si>
  <si>
    <t>sjezd</t>
  </si>
  <si>
    <t>rozšíření</t>
  </si>
  <si>
    <t>45</t>
  </si>
  <si>
    <t>výhybna</t>
  </si>
  <si>
    <t>52+52+48+52+52</t>
  </si>
  <si>
    <t>36</t>
  </si>
  <si>
    <t>-589893349</t>
  </si>
  <si>
    <t>odpočty panel. ploch</t>
  </si>
  <si>
    <t>-25</t>
  </si>
  <si>
    <t>-196</t>
  </si>
  <si>
    <t>37</t>
  </si>
  <si>
    <t>-2020860541</t>
  </si>
  <si>
    <t>4*1268</t>
  </si>
  <si>
    <t>3,0*(7+139)</t>
  </si>
  <si>
    <t>38</t>
  </si>
  <si>
    <t>569831111</t>
  </si>
  <si>
    <t>Zpevnění krajnic štěrkodrtí tl 100 mm</t>
  </si>
  <si>
    <t>1416008405</t>
  </si>
  <si>
    <t>Zpevnění krajnic nebo komunikací pro pěší s rozprostřením a zhutněním, po zhutnění štěrkodrtí tl. 100 mm</t>
  </si>
  <si>
    <t>https://podminky.urs.cz/item/CS_URS_2024_01/569831111</t>
  </si>
  <si>
    <t>zpevnění krajnic</t>
  </si>
  <si>
    <t>1414*0,5*2</t>
  </si>
  <si>
    <t>39</t>
  </si>
  <si>
    <t>1348823439</t>
  </si>
  <si>
    <t>40</t>
  </si>
  <si>
    <t>573211107</t>
  </si>
  <si>
    <t>Postřik živičný spojovací z asfaltu v množství 0,30 kg/m2</t>
  </si>
  <si>
    <t>1577155628</t>
  </si>
  <si>
    <t>Postřik spojovací PS bez posypu kamenivem z asfaltu silničního, v množství 0,30 kg/m2</t>
  </si>
  <si>
    <t>https://podminky.urs.cz/item/CS_URS_2024_01/573211107</t>
  </si>
  <si>
    <t>41</t>
  </si>
  <si>
    <t>577134221</t>
  </si>
  <si>
    <t>Asfaltový beton vrstva obrusná ACO 11 (ABS) tř. II tl 40 mm š přes 3 m z nemodifikovaného asfaltu</t>
  </si>
  <si>
    <t>1401430339</t>
  </si>
  <si>
    <t>Asfaltový beton vrstva obrusná ACO 11 (ABS) s rozprostřením a se zhutněním z nemodifikovaného asfaltu v pruhu šířky přes 3 m tř. II, po zhutnění tl. 40 mm</t>
  </si>
  <si>
    <t>https://podminky.urs.cz/item/CS_URS_2024_01/577134221</t>
  </si>
  <si>
    <t>42</t>
  </si>
  <si>
    <t>584921111</t>
  </si>
  <si>
    <t>Osazení dílců z předpjatého betonu do lože z kameniva těženého tl 50 mm hmotnosti do 6 t pl přes 50 do 200 m2</t>
  </si>
  <si>
    <t>-349025105</t>
  </si>
  <si>
    <t>Osazení dílců z předpjatého betonu s podkladem z kameniva těženého do tl. 50 mm dílce hmotnosti do 6 t/kus, na plochu jednotlivě přes 50 do 200 m2</t>
  </si>
  <si>
    <t>https://podminky.urs.cz/item/CS_URS_2024_01/584921111</t>
  </si>
  <si>
    <t>panel. plochy</t>
  </si>
  <si>
    <t>221</t>
  </si>
  <si>
    <t>43</t>
  </si>
  <si>
    <t>59381338</t>
  </si>
  <si>
    <t>panel silniční 3,00x2,00x0,215m</t>
  </si>
  <si>
    <t>-214111103</t>
  </si>
  <si>
    <t>spec. k pol.58492111</t>
  </si>
  <si>
    <t>221/6=37</t>
  </si>
  <si>
    <t>20% navýšení na okrajové a řezané</t>
  </si>
  <si>
    <t>37*1,2=45</t>
  </si>
  <si>
    <t>44</t>
  </si>
  <si>
    <t>894411311</t>
  </si>
  <si>
    <t>Osazení betonových nebo železobetonových dílců pro šachty skruží rovných</t>
  </si>
  <si>
    <t>-610361241</t>
  </si>
  <si>
    <t>https://podminky.urs.cz/item/CS_URS_2024_01/894411311</t>
  </si>
  <si>
    <t>zasak šachty</t>
  </si>
  <si>
    <t>4*2</t>
  </si>
  <si>
    <t>59224102</t>
  </si>
  <si>
    <t>skruž betonová studniční 100x50x9cm</t>
  </si>
  <si>
    <t>-743328704</t>
  </si>
  <si>
    <t>spec. k pol.894411311</t>
  </si>
  <si>
    <t>46</t>
  </si>
  <si>
    <t>894414211</t>
  </si>
  <si>
    <t>Osazení betonových nebo železobetonových dílců pro šachty desek zákrytových</t>
  </si>
  <si>
    <t>-5550503</t>
  </si>
  <si>
    <t>https://podminky.urs.cz/item/CS_URS_2024_01/894414211</t>
  </si>
  <si>
    <t>zákryt. desky zasak šachet</t>
  </si>
  <si>
    <t>47</t>
  </si>
  <si>
    <t>59225780</t>
  </si>
  <si>
    <t>deska betonová zákrytová na skruž půlená 118x7,5cm</t>
  </si>
  <si>
    <t>-527480570</t>
  </si>
  <si>
    <t>spec. k pol.894414211</t>
  </si>
  <si>
    <t>48</t>
  </si>
  <si>
    <t>919535561</t>
  </si>
  <si>
    <t>Obetonování trubního propustku betonem se zvýšenými nároky na prostředí tř. C 30/37</t>
  </si>
  <si>
    <t>-1667641883</t>
  </si>
  <si>
    <t>Obetonování trubního propustku betonem prostým se zvýšenými nároky na prostředí tř. C 30/37</t>
  </si>
  <si>
    <t>https://podminky.urs.cz/item/CS_URS_2024_01/919535561</t>
  </si>
  <si>
    <t>(2,1-(0,55*0,55*3,14))*10,7</t>
  </si>
  <si>
    <t>49</t>
  </si>
  <si>
    <t>919551118</t>
  </si>
  <si>
    <t>Zřízení propustku z trub plastových PE rýhovaných se spojkami nebo s hrdlem DN 1000 mm</t>
  </si>
  <si>
    <t>1830161743</t>
  </si>
  <si>
    <t>Zřízení propustku z trub plastových polyetylenových rýhovaných se spojkami nebo s hrdlem DN 1 000 mm</t>
  </si>
  <si>
    <t>https://podminky.urs.cz/item/CS_URS_2024_01/919551118</t>
  </si>
  <si>
    <t>10,7</t>
  </si>
  <si>
    <t>50</t>
  </si>
  <si>
    <t>28614474</t>
  </si>
  <si>
    <t>trubka kanalizační PP korugovaná pro velké průměry DN 1000x6000mm SN10</t>
  </si>
  <si>
    <t>-1920875764</t>
  </si>
  <si>
    <t>spec. k pol.919551118</t>
  </si>
  <si>
    <t>10,7*1,015 'Přepočtené koeficientem množství</t>
  </si>
  <si>
    <t>51</t>
  </si>
  <si>
    <t>962041211</t>
  </si>
  <si>
    <t>Bourání mostních zdí a pilířů z betonu prostého</t>
  </si>
  <si>
    <t>1196322444</t>
  </si>
  <si>
    <t>Bourání mostních konstrukcí zdiva a pilířů z prostého betonu</t>
  </si>
  <si>
    <t>https://podminky.urs.cz/item/CS_URS_2024_01/962041211</t>
  </si>
  <si>
    <t>bourání čel a konstrukcí propustku</t>
  </si>
  <si>
    <t>6,0*0,5*1,2*2</t>
  </si>
  <si>
    <t>52</t>
  </si>
  <si>
    <t>966008114</t>
  </si>
  <si>
    <t>Bourání trubního propustku DN přes 800 do 1200</t>
  </si>
  <si>
    <t>-1796334764</t>
  </si>
  <si>
    <t>Bourání trubního propustku s odklizením a uložením vybouraného materiálu na skládku na vzdálenost do 3 m nebo s naložením na dopravní prostředek z trub betonových nebo železobetonových DN přes 800 do 1200 mm</t>
  </si>
  <si>
    <t>https://podminky.urs.cz/item/CS_URS_2024_01/966008114</t>
  </si>
  <si>
    <t>odstranění stáv. propustku DN 1000</t>
  </si>
  <si>
    <t>9,8</t>
  </si>
  <si>
    <t>53</t>
  </si>
  <si>
    <t>977151124</t>
  </si>
  <si>
    <t>Jádrové vrty diamantovými korunkami do stavebních materiálů D přes 150 do 180 mm</t>
  </si>
  <si>
    <t>-1941004644</t>
  </si>
  <si>
    <t>Jádrové vrty diamantovými korunkami do stavebních materiálů (železobetonu, betonu, cihel, obkladů, dlažeb, kamene) průměru přes 150 do 180 mm</t>
  </si>
  <si>
    <t>https://podminky.urs.cz/item/CS_URS_2024_01/977151124</t>
  </si>
  <si>
    <t>zasakovací šachty</t>
  </si>
  <si>
    <t>0,1*2</t>
  </si>
  <si>
    <t>54</t>
  </si>
  <si>
    <t>997221571</t>
  </si>
  <si>
    <t>Vodorovná doprava vybouraných hmot do 1 km</t>
  </si>
  <si>
    <t>1382211662</t>
  </si>
  <si>
    <t>Vodorovná doprava vybouraných hmot bez naložení, ale se složením a s hrubým urovnáním na vzdálenost do 1 km</t>
  </si>
  <si>
    <t>https://podminky.urs.cz/item/CS_URS_2024_01/997221571</t>
  </si>
  <si>
    <t>15,84+29,988</t>
  </si>
  <si>
    <t>55</t>
  </si>
  <si>
    <t>997221579</t>
  </si>
  <si>
    <t>Příplatek ZKD 1 km u vodorovné dopravy vybouraných hmot</t>
  </si>
  <si>
    <t>325867566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</si>
  <si>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</si>
  <si>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</si>
  <si>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odvoz na skládku do 15 km</t>
  </si>
  <si>
    <t>45,828*14</t>
  </si>
  <si>
    <t>56</t>
  </si>
  <si>
    <t>997221862</t>
  </si>
  <si>
    <t>Poplatek za uložení na recyklační skládce (skládkovné) stavebního odpadu z armovaného betonu pod kódem 17 01 01</t>
  </si>
  <si>
    <t>-1999391046</t>
  </si>
  <si>
    <t>Poplatek za uložení stavebního odpadu na recyklační skládce (skládkovné) z armovaného betonu zatříděného do Katalogu odpadů pod kódem 17 01 01</t>
  </si>
  <si>
    <t>https://podminky.urs.cz/item/CS_URS_2024_01/997221862</t>
  </si>
  <si>
    <t>45,828</t>
  </si>
  <si>
    <t>57</t>
  </si>
  <si>
    <t>1125912587</t>
  </si>
  <si>
    <t>VRN-101 - Vedlejší rozpočtové náklady SO 101</t>
  </si>
  <si>
    <t xml:space="preserve"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</si>
  <si>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</si>
  <si>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</si>
  <si>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VRN4 - Inženýrská činnost</t>
  </si>
  <si>
    <t xml:space="preserve">    VRN9 -  Ostatní náklady</t>
  </si>
  <si>
    <t>VRN</t>
  </si>
  <si>
    <t xml:space="preserve"> Vedlejší rozpočtové náklady</t>
  </si>
  <si>
    <t>VRN1</t>
  </si>
  <si>
    <t xml:space="preserve"> Průzkumné, geodetické a projektové práce</t>
  </si>
  <si>
    <t>011324000</t>
  </si>
  <si>
    <t>Archeologický průzkum</t>
  </si>
  <si>
    <t>Kč</t>
  </si>
  <si>
    <t>1024</t>
  </si>
  <si>
    <t>-2028637332</t>
  </si>
  <si>
    <t>01220100R</t>
  </si>
  <si>
    <t>Vytýčení inženýrských sítí</t>
  </si>
  <si>
    <t>247005878</t>
  </si>
  <si>
    <t>Poznámka k položce:_x000d_
Vytýčení inženýrských sítí dotčených nebo souvisejících se stavbou před nebo v průběhu stavby</t>
  </si>
  <si>
    <t>012203000</t>
  </si>
  <si>
    <t>Geodetické práce při provádění stavby</t>
  </si>
  <si>
    <t>2089427211</t>
  </si>
  <si>
    <t>Průzkumné, geodetické a projektové práce geodetické práce při provádění stavby</t>
  </si>
  <si>
    <t>Poznámka k položce:_x000d_
dokumentace zakrývaných konstrukcí a liniových staveb geodetickým zaměřením v papírové a elektronické podobě.</t>
  </si>
  <si>
    <t>012303000</t>
  </si>
  <si>
    <t>Geodetické práce po výstavbě</t>
  </si>
  <si>
    <t>-758953274</t>
  </si>
  <si>
    <t>Poznámka k položce:_x000d_
V položce je uvažováno se skutečným zaměřením stavby</t>
  </si>
  <si>
    <t>013254000</t>
  </si>
  <si>
    <t>Dokumentace skutečného provedení stavby</t>
  </si>
  <si>
    <t>-424113671</t>
  </si>
  <si>
    <t>Průzkumné, geodetické a projektové práce projektové práce dokumentace stavby (výkresová a textová) skutečného provedení stavby</t>
  </si>
  <si>
    <t>Poznámka k položce:_x000d_
Dokumentace skutečného provedení v rozsahu dle platné vyhlášky na dokumentaci staveb v počtu podle SOD a VOP</t>
  </si>
  <si>
    <t>VRN3</t>
  </si>
  <si>
    <t xml:space="preserve"> Zařízení staveniště</t>
  </si>
  <si>
    <t>030001001</t>
  </si>
  <si>
    <t>Náklady na zřízení staveniště v souladu s ZOV</t>
  </si>
  <si>
    <t>-358304997</t>
  </si>
  <si>
    <t>Základní rozdělení průvodních činností a nákladů zařízení staveniště</t>
  </si>
  <si>
    <t>Poznámka k položce:_x000d_
Náklady na dokumentaci ZS, příprava pro území pro ZS včetně odstranění materiálů a konstrukcí, vybudování odběrných míst, zřízení přípojek energií, vlastní vybudování objektů ZS a provizorních komunikací.</t>
  </si>
  <si>
    <t>032903000</t>
  </si>
  <si>
    <t>Náklady na provoz a údržbu vybavení staveniště</t>
  </si>
  <si>
    <t>-1602360229</t>
  </si>
  <si>
    <t>Zařízení staveniště vybavení staveniště náklady na provoz a údržbu vybavení staveniště</t>
  </si>
  <si>
    <t>034403000</t>
  </si>
  <si>
    <t>Dopravní značení na staveništi</t>
  </si>
  <si>
    <t>1038297287</t>
  </si>
  <si>
    <t>Zařízení staveniště zabezpečení staveniště dopravní značení na staveništi</t>
  </si>
  <si>
    <t>039002003</t>
  </si>
  <si>
    <t>Zrušení zařízení staveniště</t>
  </si>
  <si>
    <t>525668784</t>
  </si>
  <si>
    <t>Hlavní tituly průvodních činností a nákladů zařízení staveniště zrušení zařízení staveniště</t>
  </si>
  <si>
    <t>Poznámka k položce:_x000d_
odstranění objektu ZS včetně přípojek a jejich odvozu, uvedení pozemku do původního stavu včetně nákladů s tím spojených</t>
  </si>
  <si>
    <t>VRN4</t>
  </si>
  <si>
    <t>Inženýrská činnost</t>
  </si>
  <si>
    <t>041903000</t>
  </si>
  <si>
    <t>Ekologický dozor</t>
  </si>
  <si>
    <t>-1837389992</t>
  </si>
  <si>
    <t>0419030R1</t>
  </si>
  <si>
    <t>Geotechnický dozor</t>
  </si>
  <si>
    <t>1697848430</t>
  </si>
  <si>
    <t>Poznámka k položce:_x000d_
Položka zahrnuje vykonávání geotechnického dozoru včetně vyhotovení posudků, zpráv apod.</t>
  </si>
  <si>
    <t>VRN9</t>
  </si>
  <si>
    <t xml:space="preserve"> Ostatní náklady</t>
  </si>
  <si>
    <t>09150301R</t>
  </si>
  <si>
    <t>Náklady na vyhotovení fotodokumentace</t>
  </si>
  <si>
    <t>-2021283995</t>
  </si>
  <si>
    <t>Náklady na vyhotovení fotodokumentace před stavbou, při stavbě a po ukončení stavby.</t>
  </si>
  <si>
    <t>09150320R</t>
  </si>
  <si>
    <t>Publicita projektu - pamětní deska</t>
  </si>
  <si>
    <t>-522903407</t>
  </si>
  <si>
    <t>Náklady na publicitu dle podmínek investora</t>
  </si>
  <si>
    <t>09150330R</t>
  </si>
  <si>
    <t>Náklady na provedení zkoušek, revizí a měření</t>
  </si>
  <si>
    <t>-897854948</t>
  </si>
  <si>
    <t>Poznámka k položce:_x000d_
Náklady na provedení zkoušek, revizí a měření, které jsou vyžadovány v technických normách a dalších předpisech ve vztahu k prováděným pracím, dodávkám a službám a jejichž počet a druh by měl být specifikovaný v dokumentu KZP vyhotoveným zohotovitelem.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</si>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</sst>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221" TargetMode="External" /><Relationship Id="rId2" Type="http://schemas.openxmlformats.org/officeDocument/2006/relationships/hyperlink" Target="https://podminky.urs.cz/item/CS_URS_2024_01/113107224" TargetMode="External" /><Relationship Id="rId3" Type="http://schemas.openxmlformats.org/officeDocument/2006/relationships/hyperlink" Target="https://podminky.urs.cz/item/CS_URS_2024_01/113154333" TargetMode="External" /><Relationship Id="rId4" Type="http://schemas.openxmlformats.org/officeDocument/2006/relationships/hyperlink" Target="https://podminky.urs.cz/item/CS_URS_2024_01/113154334" TargetMode="External" /><Relationship Id="rId5" Type="http://schemas.openxmlformats.org/officeDocument/2006/relationships/hyperlink" Target="https://podminky.urs.cz/item/CS_URS_2024_01/113202111" TargetMode="External" /><Relationship Id="rId6" Type="http://schemas.openxmlformats.org/officeDocument/2006/relationships/hyperlink" Target="https://podminky.urs.cz/item/CS_URS_2024_01/181152302" TargetMode="External" /><Relationship Id="rId7" Type="http://schemas.openxmlformats.org/officeDocument/2006/relationships/hyperlink" Target="https://podminky.urs.cz/item/CS_URS_2024_01/564861111" TargetMode="External" /><Relationship Id="rId8" Type="http://schemas.openxmlformats.org/officeDocument/2006/relationships/hyperlink" Target="https://podminky.urs.cz/item/CS_URS_2024_01/565135121" TargetMode="External" /><Relationship Id="rId9" Type="http://schemas.openxmlformats.org/officeDocument/2006/relationships/hyperlink" Target="https://podminky.urs.cz/item/CS_URS_2024_01/573111115" TargetMode="External" /><Relationship Id="rId10" Type="http://schemas.openxmlformats.org/officeDocument/2006/relationships/hyperlink" Target="https://podminky.urs.cz/item/CS_URS_2024_01/573231106" TargetMode="External" /><Relationship Id="rId11" Type="http://schemas.openxmlformats.org/officeDocument/2006/relationships/hyperlink" Target="https://podminky.urs.cz/item/CS_URS_2024_01/577144221" TargetMode="External" /><Relationship Id="rId12" Type="http://schemas.openxmlformats.org/officeDocument/2006/relationships/hyperlink" Target="https://podminky.urs.cz/item/CS_URS_2024_01/916131213" TargetMode="External" /><Relationship Id="rId13" Type="http://schemas.openxmlformats.org/officeDocument/2006/relationships/hyperlink" Target="https://podminky.urs.cz/item/CS_URS_2024_01/997221551" TargetMode="External" /><Relationship Id="rId14" Type="http://schemas.openxmlformats.org/officeDocument/2006/relationships/hyperlink" Target="https://podminky.urs.cz/item/CS_URS_2024_01/997221559" TargetMode="External" /><Relationship Id="rId15" Type="http://schemas.openxmlformats.org/officeDocument/2006/relationships/hyperlink" Target="https://podminky.urs.cz/item/CS_URS_2024_01/997221861" TargetMode="External" /><Relationship Id="rId16" Type="http://schemas.openxmlformats.org/officeDocument/2006/relationships/hyperlink" Target="https://podminky.urs.cz/item/CS_URS_2024_01/997221873" TargetMode="External" /><Relationship Id="rId17" Type="http://schemas.openxmlformats.org/officeDocument/2006/relationships/hyperlink" Target="https://podminky.urs.cz/item/CS_URS_2024_01/997221875" TargetMode="External" /><Relationship Id="rId18" Type="http://schemas.openxmlformats.org/officeDocument/2006/relationships/hyperlink" Target="https://podminky.urs.cz/item/CS_URS_2024_01/998225111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51" TargetMode="External" /><Relationship Id="rId2" Type="http://schemas.openxmlformats.org/officeDocument/2006/relationships/hyperlink" Target="https://podminky.urs.cz/item/CS_URS_2024_01/122252206" TargetMode="External" /><Relationship Id="rId3" Type="http://schemas.openxmlformats.org/officeDocument/2006/relationships/hyperlink" Target="https://podminky.urs.cz/item/CS_URS_2024_01/129001101" TargetMode="External" /><Relationship Id="rId4" Type="http://schemas.openxmlformats.org/officeDocument/2006/relationships/hyperlink" Target="https://podminky.urs.cz/item/CS_URS_2024_01/131251100" TargetMode="External" /><Relationship Id="rId5" Type="http://schemas.openxmlformats.org/officeDocument/2006/relationships/hyperlink" Target="https://podminky.urs.cz/item/CS_URS_2024_01/132251104" TargetMode="External" /><Relationship Id="rId6" Type="http://schemas.openxmlformats.org/officeDocument/2006/relationships/hyperlink" Target="https://podminky.urs.cz/item/CS_URS_2024_01/133251101" TargetMode="External" /><Relationship Id="rId7" Type="http://schemas.openxmlformats.org/officeDocument/2006/relationships/hyperlink" Target="https://podminky.urs.cz/item/CS_URS_2024_01/162351104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2751119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201201" TargetMode="External" /><Relationship Id="rId12" Type="http://schemas.openxmlformats.org/officeDocument/2006/relationships/hyperlink" Target="https://podminky.urs.cz/item/CS_URS_2024_01/171201231" TargetMode="External" /><Relationship Id="rId13" Type="http://schemas.openxmlformats.org/officeDocument/2006/relationships/hyperlink" Target="https://podminky.urs.cz/item/CS_URS_2024_01/174101101" TargetMode="External" /><Relationship Id="rId14" Type="http://schemas.openxmlformats.org/officeDocument/2006/relationships/hyperlink" Target="https://podminky.urs.cz/item/CS_URS_2024_01/181451122" TargetMode="External" /><Relationship Id="rId15" Type="http://schemas.openxmlformats.org/officeDocument/2006/relationships/hyperlink" Target="https://podminky.urs.cz/item/CS_URS_2024_01/181951112" TargetMode="External" /><Relationship Id="rId16" Type="http://schemas.openxmlformats.org/officeDocument/2006/relationships/hyperlink" Target="https://podminky.urs.cz/item/CS_URS_2024_01/182351133" TargetMode="External" /><Relationship Id="rId17" Type="http://schemas.openxmlformats.org/officeDocument/2006/relationships/hyperlink" Target="https://podminky.urs.cz/item/CS_URS_2024_01/212752112" TargetMode="External" /><Relationship Id="rId18" Type="http://schemas.openxmlformats.org/officeDocument/2006/relationships/hyperlink" Target="https://podminky.urs.cz/item/CS_URS_2024_01/213141112" TargetMode="External" /><Relationship Id="rId19" Type="http://schemas.openxmlformats.org/officeDocument/2006/relationships/hyperlink" Target="https://podminky.urs.cz/item/CS_URS_2024_01/213311131" TargetMode="External" /><Relationship Id="rId20" Type="http://schemas.openxmlformats.org/officeDocument/2006/relationships/hyperlink" Target="https://podminky.urs.cz/item/CS_URS_2024_01/451314211" TargetMode="External" /><Relationship Id="rId21" Type="http://schemas.openxmlformats.org/officeDocument/2006/relationships/hyperlink" Target="https://podminky.urs.cz/item/CS_URS_2024_01/451541111" TargetMode="External" /><Relationship Id="rId22" Type="http://schemas.openxmlformats.org/officeDocument/2006/relationships/hyperlink" Target="https://podminky.urs.cz/item/CS_URS_2024_01/452311161" TargetMode="External" /><Relationship Id="rId23" Type="http://schemas.openxmlformats.org/officeDocument/2006/relationships/hyperlink" Target="https://podminky.urs.cz/item/CS_URS_2024_01/452318510" TargetMode="External" /><Relationship Id="rId24" Type="http://schemas.openxmlformats.org/officeDocument/2006/relationships/hyperlink" Target="https://podminky.urs.cz/item/CS_URS_2024_01/452368211" TargetMode="External" /><Relationship Id="rId25" Type="http://schemas.openxmlformats.org/officeDocument/2006/relationships/hyperlink" Target="https://podminky.urs.cz/item/CS_URS_2024_01/452384111" TargetMode="External" /><Relationship Id="rId26" Type="http://schemas.openxmlformats.org/officeDocument/2006/relationships/hyperlink" Target="https://podminky.urs.cz/item/CS_URS_2024_01/462511161" TargetMode="External" /><Relationship Id="rId27" Type="http://schemas.openxmlformats.org/officeDocument/2006/relationships/hyperlink" Target="https://podminky.urs.cz/item/CS_URS_2024_01/462511169" TargetMode="External" /><Relationship Id="rId28" Type="http://schemas.openxmlformats.org/officeDocument/2006/relationships/hyperlink" Target="https://podminky.urs.cz/item/CS_URS_2024_01/465513127" TargetMode="External" /><Relationship Id="rId29" Type="http://schemas.openxmlformats.org/officeDocument/2006/relationships/hyperlink" Target="https://podminky.urs.cz/item/CS_URS_2024_01/561081131" TargetMode="External" /><Relationship Id="rId30" Type="http://schemas.openxmlformats.org/officeDocument/2006/relationships/hyperlink" Target="https://podminky.urs.cz/item/CS_URS_2024_01/564851111" TargetMode="External" /><Relationship Id="rId31" Type="http://schemas.openxmlformats.org/officeDocument/2006/relationships/hyperlink" Target="https://podminky.urs.cz/item/CS_URS_2024_01/564861111" TargetMode="External" /><Relationship Id="rId32" Type="http://schemas.openxmlformats.org/officeDocument/2006/relationships/hyperlink" Target="https://podminky.urs.cz/item/CS_URS_2024_01/565135121" TargetMode="External" /><Relationship Id="rId33" Type="http://schemas.openxmlformats.org/officeDocument/2006/relationships/hyperlink" Target="https://podminky.urs.cz/item/CS_URS_2024_01/569831111" TargetMode="External" /><Relationship Id="rId34" Type="http://schemas.openxmlformats.org/officeDocument/2006/relationships/hyperlink" Target="https://podminky.urs.cz/item/CS_URS_2024_01/573111115" TargetMode="External" /><Relationship Id="rId35" Type="http://schemas.openxmlformats.org/officeDocument/2006/relationships/hyperlink" Target="https://podminky.urs.cz/item/CS_URS_2024_01/573211107" TargetMode="External" /><Relationship Id="rId36" Type="http://schemas.openxmlformats.org/officeDocument/2006/relationships/hyperlink" Target="https://podminky.urs.cz/item/CS_URS_2024_01/577134221" TargetMode="External" /><Relationship Id="rId37" Type="http://schemas.openxmlformats.org/officeDocument/2006/relationships/hyperlink" Target="https://podminky.urs.cz/item/CS_URS_2024_01/584921111" TargetMode="External" /><Relationship Id="rId38" Type="http://schemas.openxmlformats.org/officeDocument/2006/relationships/hyperlink" Target="https://podminky.urs.cz/item/CS_URS_2024_01/894411311" TargetMode="External" /><Relationship Id="rId39" Type="http://schemas.openxmlformats.org/officeDocument/2006/relationships/hyperlink" Target="https://podminky.urs.cz/item/CS_URS_2024_01/894414211" TargetMode="External" /><Relationship Id="rId40" Type="http://schemas.openxmlformats.org/officeDocument/2006/relationships/hyperlink" Target="https://podminky.urs.cz/item/CS_URS_2024_01/919535561" TargetMode="External" /><Relationship Id="rId41" Type="http://schemas.openxmlformats.org/officeDocument/2006/relationships/hyperlink" Target="https://podminky.urs.cz/item/CS_URS_2024_01/919551118" TargetMode="External" /><Relationship Id="rId42" Type="http://schemas.openxmlformats.org/officeDocument/2006/relationships/hyperlink" Target="https://podminky.urs.cz/item/CS_URS_2024_01/962041211" TargetMode="External" /><Relationship Id="rId43" Type="http://schemas.openxmlformats.org/officeDocument/2006/relationships/hyperlink" Target="https://podminky.urs.cz/item/CS_URS_2024_01/966008114" TargetMode="External" /><Relationship Id="rId44" Type="http://schemas.openxmlformats.org/officeDocument/2006/relationships/hyperlink" Target="https://podminky.urs.cz/item/CS_URS_2024_01/977151124" TargetMode="External" /><Relationship Id="rId45" Type="http://schemas.openxmlformats.org/officeDocument/2006/relationships/hyperlink" Target="https://podminky.urs.cz/item/CS_URS_2024_01/997221571" TargetMode="External" /><Relationship Id="rId46" Type="http://schemas.openxmlformats.org/officeDocument/2006/relationships/hyperlink" Target="https://podminky.urs.cz/item/CS_URS_2024_01/997221579" TargetMode="External" /><Relationship Id="rId47" Type="http://schemas.openxmlformats.org/officeDocument/2006/relationships/hyperlink" Target="https://podminky.urs.cz/item/CS_URS_2024_01/997221862" TargetMode="External" /><Relationship Id="rId48" Type="http://schemas.openxmlformats.org/officeDocument/2006/relationships/hyperlink" Target="https://podminky.urs.cz/item/CS_URS_2024_01/998225111" TargetMode="External" /><Relationship Id="rId4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2978/040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Hlavní polní cesta HC3 a výsadba LBC Háje, LBK 769703-2 a IP3 v k.ú. Třebětice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k.ú. Třebětice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18. 1. 2024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AGPOL s.r.o., Jungmannova 153/12, 77900 Olomouc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AGPOL s.r.o., Jungmannova 153/12, 77900 Olomouc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ROUND(AS55+AS58,2)</f>
        <v>0</v>
      </c>
      <c r="AT54" s="108">
        <f>ROUND(SUM(AV54:AW54),2)</f>
        <v>0</v>
      </c>
      <c r="AU54" s="109">
        <f>ROUND(AU55+AU58,5)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ROUND(AZ55+AZ58,2)</f>
        <v>0</v>
      </c>
      <c r="BA54" s="108">
        <f>ROUND(BA55+BA58,2)</f>
        <v>0</v>
      </c>
      <c r="BB54" s="108">
        <f>ROUND(BB55+BB58,2)</f>
        <v>0</v>
      </c>
      <c r="BC54" s="108">
        <f>ROUND(BC55+BC58,2)</f>
        <v>0</v>
      </c>
      <c r="BD54" s="110">
        <f>ROUND(BD55+BD58,2)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23.25" customHeight="1">
      <c r="A56" s="126" t="s">
        <v>82</v>
      </c>
      <c r="B56" s="65"/>
      <c r="C56" s="127"/>
      <c r="D56" s="127"/>
      <c r="E56" s="128" t="s">
        <v>83</v>
      </c>
      <c r="F56" s="128"/>
      <c r="G56" s="128"/>
      <c r="H56" s="128"/>
      <c r="I56" s="128"/>
      <c r="J56" s="127"/>
      <c r="K56" s="128" t="s">
        <v>84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101.1 - Rekonstrukce s...'!J32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'SO 101.1 - Rekonstrukce s...'!P92</f>
        <v>0</v>
      </c>
      <c r="AV56" s="132">
        <f>'SO 101.1 - Rekonstrukce s...'!J35</f>
        <v>0</v>
      </c>
      <c r="AW56" s="132">
        <f>'SO 101.1 - Rekonstrukce s...'!J36</f>
        <v>0</v>
      </c>
      <c r="AX56" s="132">
        <f>'SO 101.1 - Rekonstrukce s...'!J37</f>
        <v>0</v>
      </c>
      <c r="AY56" s="132">
        <f>'SO 101.1 - Rekonstrukce s...'!J38</f>
        <v>0</v>
      </c>
      <c r="AZ56" s="132">
        <f>'SO 101.1 - Rekonstrukce s...'!F35</f>
        <v>0</v>
      </c>
      <c r="BA56" s="132">
        <f>'SO 101.1 - Rekonstrukce s...'!F36</f>
        <v>0</v>
      </c>
      <c r="BB56" s="132">
        <f>'SO 101.1 - Rekonstrukce s...'!F37</f>
        <v>0</v>
      </c>
      <c r="BC56" s="132">
        <f>'SO 101.1 - Rekonstrukce s...'!F38</f>
        <v>0</v>
      </c>
      <c r="BD56" s="134">
        <f>'SO 101.1 - Rekonstrukce s...'!F39</f>
        <v>0</v>
      </c>
      <c r="BE56" s="4"/>
      <c r="BT56" s="135" t="s">
        <v>81</v>
      </c>
      <c r="BV56" s="135" t="s">
        <v>74</v>
      </c>
      <c r="BW56" s="135" t="s">
        <v>86</v>
      </c>
      <c r="BX56" s="135" t="s">
        <v>80</v>
      </c>
      <c r="CL56" s="135" t="s">
        <v>19</v>
      </c>
    </row>
    <row r="57" s="4" customFormat="1" ht="23.25" customHeight="1">
      <c r="A57" s="126" t="s">
        <v>82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77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101.2 - Hlavní polní c...'!J32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'SO 101.2 - Hlavní polní c...'!P94</f>
        <v>0</v>
      </c>
      <c r="AV57" s="132">
        <f>'SO 101.2 - Hlavní polní c...'!J35</f>
        <v>0</v>
      </c>
      <c r="AW57" s="132">
        <f>'SO 101.2 - Hlavní polní c...'!J36</f>
        <v>0</v>
      </c>
      <c r="AX57" s="132">
        <f>'SO 101.2 - Hlavní polní c...'!J37</f>
        <v>0</v>
      </c>
      <c r="AY57" s="132">
        <f>'SO 101.2 - Hlavní polní c...'!J38</f>
        <v>0</v>
      </c>
      <c r="AZ57" s="132">
        <f>'SO 101.2 - Hlavní polní c...'!F35</f>
        <v>0</v>
      </c>
      <c r="BA57" s="132">
        <f>'SO 101.2 - Hlavní polní c...'!F36</f>
        <v>0</v>
      </c>
      <c r="BB57" s="132">
        <f>'SO 101.2 - Hlavní polní c...'!F37</f>
        <v>0</v>
      </c>
      <c r="BC57" s="132">
        <f>'SO 101.2 - Hlavní polní c...'!F38</f>
        <v>0</v>
      </c>
      <c r="BD57" s="134">
        <f>'SO 101.2 - Hlavní polní c...'!F39</f>
        <v>0</v>
      </c>
      <c r="BE57" s="4"/>
      <c r="BT57" s="135" t="s">
        <v>81</v>
      </c>
      <c r="BV57" s="135" t="s">
        <v>74</v>
      </c>
      <c r="BW57" s="135" t="s">
        <v>88</v>
      </c>
      <c r="BX57" s="135" t="s">
        <v>80</v>
      </c>
      <c r="CL57" s="135" t="s">
        <v>19</v>
      </c>
    </row>
    <row r="58" s="7" customFormat="1" ht="24.75" customHeight="1">
      <c r="A58" s="126" t="s">
        <v>82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8">
        <f>'VRN-101 - Vedlejší rozpoč...'!J30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78</v>
      </c>
      <c r="AR58" s="120"/>
      <c r="AS58" s="136">
        <v>0</v>
      </c>
      <c r="AT58" s="137">
        <f>ROUND(SUM(AV58:AW58),2)</f>
        <v>0</v>
      </c>
      <c r="AU58" s="138">
        <f>'VRN-101 - Vedlejší rozpoč...'!P84</f>
        <v>0</v>
      </c>
      <c r="AV58" s="137">
        <f>'VRN-101 - Vedlejší rozpoč...'!J33</f>
        <v>0</v>
      </c>
      <c r="AW58" s="137">
        <f>'VRN-101 - Vedlejší rozpoč...'!J34</f>
        <v>0</v>
      </c>
      <c r="AX58" s="137">
        <f>'VRN-101 - Vedlejší rozpoč...'!J35</f>
        <v>0</v>
      </c>
      <c r="AY58" s="137">
        <f>'VRN-101 - Vedlejší rozpoč...'!J36</f>
        <v>0</v>
      </c>
      <c r="AZ58" s="137">
        <f>'VRN-101 - Vedlejší rozpoč...'!F33</f>
        <v>0</v>
      </c>
      <c r="BA58" s="137">
        <f>'VRN-101 - Vedlejší rozpoč...'!F34</f>
        <v>0</v>
      </c>
      <c r="BB58" s="137">
        <f>'VRN-101 - Vedlejší rozpoč...'!F35</f>
        <v>0</v>
      </c>
      <c r="BC58" s="137">
        <f>'VRN-101 - Vedlejší rozpoč...'!F36</f>
        <v>0</v>
      </c>
      <c r="BD58" s="139">
        <f>'VRN-101 - Vedlejší rozpoč...'!F37</f>
        <v>0</v>
      </c>
      <c r="BE58" s="7"/>
      <c r="BT58" s="125" t="s">
        <v>79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81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5YBbNVU9tXcZ8D96KIBQL+PPObxfIniZhClRpyO7pv10ztCNpR25sOZjQCzSrXOkmbdWjpAjZ2vp9OyqbcZRQQ==" hashValue="Y+aY8Q9U3by4ry4FYVUsaTTCrPFue9lrsxXXPzUynqvLv8FGo9nL2uour0ZY8naVi+VJgZ7vw1CxJ+uhE3EXOA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101.1 - Rekonstrukce s...'!C2" display="/"/>
    <hyperlink ref="A57" location="'SO 101.2 - Hlavní polní c...'!C2" display="/"/>
    <hyperlink ref="A58" location="'VRN-101 - Vedlejší rozpo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Hlavní polní cesta HC3 a výsadba LBC Háje, LBK 769703-2 a IP3 v k.ú. Třebětice</v>
      </c>
      <c r="F7" s="144"/>
      <c r="G7" s="144"/>
      <c r="H7" s="144"/>
      <c r="L7" s="22"/>
    </row>
    <row r="8" s="1" customFormat="1" ht="12" customHeight="1">
      <c r="B8" s="22"/>
      <c r="D8" s="144" t="s">
        <v>93</v>
      </c>
      <c r="L8" s="22"/>
    </row>
    <row r="9" s="2" customFormat="1" ht="16.5" customHeight="1">
      <c r="A9" s="40"/>
      <c r="B9" s="46"/>
      <c r="C9" s="40"/>
      <c r="D9" s="40"/>
      <c r="E9" s="145" t="s">
        <v>94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18. 1. 2024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26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33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ROUND((SUM(BE92:BE247)),  2)</f>
        <v>0</v>
      </c>
      <c r="G35" s="40"/>
      <c r="H35" s="40"/>
      <c r="I35" s="159">
        <v>0.20999999999999999</v>
      </c>
      <c r="J35" s="158">
        <f>ROUND(((SUM(BE92:BE247))*I35),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ROUND((SUM(BF92:BF247)),  2)</f>
        <v>0</v>
      </c>
      <c r="G36" s="40"/>
      <c r="H36" s="40"/>
      <c r="I36" s="159">
        <v>0.14999999999999999</v>
      </c>
      <c r="J36" s="158">
        <f>ROUND(((SUM(BF92:BF247))*I36),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ROUND((SUM(BG92:BG247)),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ROUND((SUM(BH92:BH247)),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ROUND((SUM(BI92:BI247)),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Hlavní polní cesta HC3 a výsadba LBC Háje, LBK 769703-2 a IP3 v k.ú. Třebětice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101.1 - Rekonstrukce stávajícího povrchu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k.ú. Třebětice</v>
      </c>
      <c r="G56" s="42"/>
      <c r="H56" s="42"/>
      <c r="I56" s="34" t="s">
        <v>23</v>
      </c>
      <c r="J56" s="74" t="str">
        <f>IF(J14="","",J14)</f>
        <v>18. 1. 2024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AGPOL s.r.o., Jungmannova 153/12, 77900 Olomouc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40.0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AGPOL s.r.o., Jungmannova 153/12, 77900 Olomouc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98</v>
      </c>
      <c r="D61" s="173"/>
      <c r="E61" s="173"/>
      <c r="F61" s="173"/>
      <c r="G61" s="173"/>
      <c r="H61" s="173"/>
      <c r="I61" s="173"/>
      <c r="J61" s="174" t="s">
        <v>99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100</v>
      </c>
    </row>
    <row r="64" s="9" customFormat="1" ht="24.96" customHeight="1">
      <c r="A64" s="9"/>
      <c r="B64" s="176"/>
      <c r="C64" s="177"/>
      <c r="D64" s="178" t="s">
        <v>101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102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103</v>
      </c>
      <c r="E66" s="184"/>
      <c r="F66" s="184"/>
      <c r="G66" s="184"/>
      <c r="H66" s="184"/>
      <c r="I66" s="184"/>
      <c r="J66" s="185">
        <f>J138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104</v>
      </c>
      <c r="E67" s="184"/>
      <c r="F67" s="184"/>
      <c r="G67" s="184"/>
      <c r="H67" s="184"/>
      <c r="I67" s="184"/>
      <c r="J67" s="185">
        <f>J181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105</v>
      </c>
      <c r="E68" s="184"/>
      <c r="F68" s="184"/>
      <c r="G68" s="184"/>
      <c r="H68" s="184"/>
      <c r="I68" s="184"/>
      <c r="J68" s="185">
        <f>J188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106</v>
      </c>
      <c r="E69" s="184"/>
      <c r="F69" s="184"/>
      <c r="G69" s="184"/>
      <c r="H69" s="184"/>
      <c r="I69" s="184"/>
      <c r="J69" s="185">
        <f>J209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107</v>
      </c>
      <c r="E70" s="184"/>
      <c r="F70" s="184"/>
      <c r="G70" s="184"/>
      <c r="H70" s="184"/>
      <c r="I70" s="184"/>
      <c r="J70" s="185">
        <f>J244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108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6.25" customHeight="1">
      <c r="A80" s="40"/>
      <c r="B80" s="41"/>
      <c r="C80" s="42"/>
      <c r="D80" s="42"/>
      <c r="E80" s="171" t="str">
        <f>E7</f>
        <v>Hlavní polní cesta HC3 a výsadba LBC Háje, LBK 769703-2 a IP3 v k.ú. Třebětice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93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94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95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 101.1 - Rekonstrukce stávajícího povrchu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k.ú. Třebětice</v>
      </c>
      <c r="G86" s="42"/>
      <c r="H86" s="42"/>
      <c r="I86" s="34" t="s">
        <v>23</v>
      </c>
      <c r="J86" s="74" t="str">
        <f>IF(J14="","",J14)</f>
        <v>18. 1. 2024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25</v>
      </c>
      <c r="D88" s="42"/>
      <c r="E88" s="42"/>
      <c r="F88" s="29" t="str">
        <f>E17</f>
        <v xml:space="preserve"> </v>
      </c>
      <c r="G88" s="42"/>
      <c r="H88" s="42"/>
      <c r="I88" s="34" t="s">
        <v>31</v>
      </c>
      <c r="J88" s="38" t="str">
        <f>E23</f>
        <v>AGPOL s.r.o., Jungmannova 153/12, 77900 Olomouc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40.0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35</v>
      </c>
      <c r="J89" s="38" t="str">
        <f>E26</f>
        <v>AGPOL s.r.o., Jungmannova 153/12, 77900 Olomouc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109</v>
      </c>
      <c r="D91" s="190" t="s">
        <v>57</v>
      </c>
      <c r="E91" s="190" t="s">
        <v>53</v>
      </c>
      <c r="F91" s="190" t="s">
        <v>54</v>
      </c>
      <c r="G91" s="190" t="s">
        <v>110</v>
      </c>
      <c r="H91" s="190" t="s">
        <v>111</v>
      </c>
      <c r="I91" s="190" t="s">
        <v>112</v>
      </c>
      <c r="J91" s="190" t="s">
        <v>99</v>
      </c>
      <c r="K91" s="191" t="s">
        <v>113</v>
      </c>
      <c r="L91" s="192"/>
      <c r="M91" s="94" t="s">
        <v>19</v>
      </c>
      <c r="N91" s="95" t="s">
        <v>42</v>
      </c>
      <c r="O91" s="95" t="s">
        <v>114</v>
      </c>
      <c r="P91" s="95" t="s">
        <v>115</v>
      </c>
      <c r="Q91" s="95" t="s">
        <v>116</v>
      </c>
      <c r="R91" s="95" t="s">
        <v>117</v>
      </c>
      <c r="S91" s="95" t="s">
        <v>118</v>
      </c>
      <c r="T91" s="96" t="s">
        <v>119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120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</f>
        <v>0</v>
      </c>
      <c r="Q92" s="98"/>
      <c r="R92" s="195">
        <f>R93</f>
        <v>32.461300000000001</v>
      </c>
      <c r="S92" s="98"/>
      <c r="T92" s="196">
        <f>T93</f>
        <v>633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100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121</v>
      </c>
      <c r="F93" s="201" t="s">
        <v>122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P94+P138+P181+P188+P209+P244</f>
        <v>0</v>
      </c>
      <c r="Q93" s="206"/>
      <c r="R93" s="207">
        <f>R94+R138+R181+R188+R209+R244</f>
        <v>32.461300000000001</v>
      </c>
      <c r="S93" s="206"/>
      <c r="T93" s="208">
        <f>T94+T138+T181+T188+T209+T244</f>
        <v>633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72</v>
      </c>
      <c r="AY93" s="209" t="s">
        <v>123</v>
      </c>
      <c r="BK93" s="211">
        <f>BK94+BK138+BK181+BK188+BK209+BK244</f>
        <v>0</v>
      </c>
    </row>
    <row r="94" s="12" customFormat="1" ht="22.8" customHeight="1">
      <c r="A94" s="12"/>
      <c r="B94" s="198"/>
      <c r="C94" s="199"/>
      <c r="D94" s="200" t="s">
        <v>71</v>
      </c>
      <c r="E94" s="212" t="s">
        <v>79</v>
      </c>
      <c r="F94" s="212" t="s">
        <v>124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SUM(P95:P137)</f>
        <v>0</v>
      </c>
      <c r="Q94" s="206"/>
      <c r="R94" s="207">
        <f>SUM(R95:R137)</f>
        <v>0.10999999999999999</v>
      </c>
      <c r="S94" s="206"/>
      <c r="T94" s="208">
        <f>SUM(T95:T137)</f>
        <v>633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79</v>
      </c>
      <c r="AT94" s="210" t="s">
        <v>71</v>
      </c>
      <c r="AU94" s="210" t="s">
        <v>79</v>
      </c>
      <c r="AY94" s="209" t="s">
        <v>123</v>
      </c>
      <c r="BK94" s="211">
        <f>SUM(BK95:BK137)</f>
        <v>0</v>
      </c>
    </row>
    <row r="95" s="2" customFormat="1" ht="24.15" customHeight="1">
      <c r="A95" s="40"/>
      <c r="B95" s="41"/>
      <c r="C95" s="214" t="s">
        <v>125</v>
      </c>
      <c r="D95" s="214" t="s">
        <v>126</v>
      </c>
      <c r="E95" s="215" t="s">
        <v>127</v>
      </c>
      <c r="F95" s="216" t="s">
        <v>128</v>
      </c>
      <c r="G95" s="217" t="s">
        <v>129</v>
      </c>
      <c r="H95" s="218">
        <v>550</v>
      </c>
      <c r="I95" s="219"/>
      <c r="J95" s="220">
        <f>ROUND(I95*H95,2)</f>
        <v>0</v>
      </c>
      <c r="K95" s="216" t="s">
        <v>130</v>
      </c>
      <c r="L95" s="46"/>
      <c r="M95" s="221" t="s">
        <v>19</v>
      </c>
      <c r="N95" s="222" t="s">
        <v>43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0.17000000000000001</v>
      </c>
      <c r="T95" s="224">
        <f>S95*H95</f>
        <v>93.5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131</v>
      </c>
      <c r="AT95" s="225" t="s">
        <v>126</v>
      </c>
      <c r="AU95" s="225" t="s">
        <v>81</v>
      </c>
      <c r="AY95" s="19" t="s">
        <v>123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131</v>
      </c>
      <c r="BM95" s="225" t="s">
        <v>132</v>
      </c>
    </row>
    <row r="96" s="2" customFormat="1">
      <c r="A96" s="40"/>
      <c r="B96" s="41"/>
      <c r="C96" s="42"/>
      <c r="D96" s="227" t="s">
        <v>133</v>
      </c>
      <c r="E96" s="42"/>
      <c r="F96" s="228" t="s">
        <v>134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133</v>
      </c>
      <c r="AU96" s="19" t="s">
        <v>81</v>
      </c>
    </row>
    <row r="97" s="2" customFormat="1">
      <c r="A97" s="40"/>
      <c r="B97" s="41"/>
      <c r="C97" s="42"/>
      <c r="D97" s="232" t="s">
        <v>135</v>
      </c>
      <c r="E97" s="42"/>
      <c r="F97" s="233" t="s">
        <v>136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135</v>
      </c>
      <c r="AU97" s="19" t="s">
        <v>81</v>
      </c>
    </row>
    <row r="98" s="13" customFormat="1">
      <c r="A98" s="13"/>
      <c r="B98" s="234"/>
      <c r="C98" s="235"/>
      <c r="D98" s="227" t="s">
        <v>137</v>
      </c>
      <c r="E98" s="236" t="s">
        <v>19</v>
      </c>
      <c r="F98" s="237" t="s">
        <v>138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137</v>
      </c>
      <c r="AU98" s="243" t="s">
        <v>81</v>
      </c>
      <c r="AV98" s="13" t="s">
        <v>79</v>
      </c>
      <c r="AW98" s="13" t="s">
        <v>34</v>
      </c>
      <c r="AX98" s="13" t="s">
        <v>72</v>
      </c>
      <c r="AY98" s="243" t="s">
        <v>123</v>
      </c>
    </row>
    <row r="99" s="13" customFormat="1">
      <c r="A99" s="13"/>
      <c r="B99" s="234"/>
      <c r="C99" s="235"/>
      <c r="D99" s="227" t="s">
        <v>137</v>
      </c>
      <c r="E99" s="236" t="s">
        <v>19</v>
      </c>
      <c r="F99" s="237" t="s">
        <v>139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137</v>
      </c>
      <c r="AU99" s="243" t="s">
        <v>81</v>
      </c>
      <c r="AV99" s="13" t="s">
        <v>79</v>
      </c>
      <c r="AW99" s="13" t="s">
        <v>34</v>
      </c>
      <c r="AX99" s="13" t="s">
        <v>72</v>
      </c>
      <c r="AY99" s="243" t="s">
        <v>123</v>
      </c>
    </row>
    <row r="100" s="14" customFormat="1">
      <c r="A100" s="14"/>
      <c r="B100" s="244"/>
      <c r="C100" s="245"/>
      <c r="D100" s="227" t="s">
        <v>137</v>
      </c>
      <c r="E100" s="246" t="s">
        <v>19</v>
      </c>
      <c r="F100" s="247" t="s">
        <v>140</v>
      </c>
      <c r="G100" s="245"/>
      <c r="H100" s="248">
        <v>550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137</v>
      </c>
      <c r="AU100" s="254" t="s">
        <v>81</v>
      </c>
      <c r="AV100" s="14" t="s">
        <v>81</v>
      </c>
      <c r="AW100" s="14" t="s">
        <v>34</v>
      </c>
      <c r="AX100" s="14" t="s">
        <v>72</v>
      </c>
      <c r="AY100" s="254" t="s">
        <v>123</v>
      </c>
    </row>
    <row r="101" s="15" customFormat="1">
      <c r="A101" s="15"/>
      <c r="B101" s="255"/>
      <c r="C101" s="256"/>
      <c r="D101" s="227" t="s">
        <v>137</v>
      </c>
      <c r="E101" s="257" t="s">
        <v>19</v>
      </c>
      <c r="F101" s="258" t="s">
        <v>141</v>
      </c>
      <c r="G101" s="256"/>
      <c r="H101" s="259">
        <v>550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5" t="s">
        <v>137</v>
      </c>
      <c r="AU101" s="265" t="s">
        <v>81</v>
      </c>
      <c r="AV101" s="15" t="s">
        <v>131</v>
      </c>
      <c r="AW101" s="15" t="s">
        <v>34</v>
      </c>
      <c r="AX101" s="15" t="s">
        <v>79</v>
      </c>
      <c r="AY101" s="265" t="s">
        <v>123</v>
      </c>
    </row>
    <row r="102" s="2" customFormat="1" ht="24.15" customHeight="1">
      <c r="A102" s="40"/>
      <c r="B102" s="41"/>
      <c r="C102" s="214" t="s">
        <v>142</v>
      </c>
      <c r="D102" s="214" t="s">
        <v>126</v>
      </c>
      <c r="E102" s="215" t="s">
        <v>143</v>
      </c>
      <c r="F102" s="216" t="s">
        <v>144</v>
      </c>
      <c r="G102" s="217" t="s">
        <v>129</v>
      </c>
      <c r="H102" s="218">
        <v>550</v>
      </c>
      <c r="I102" s="219"/>
      <c r="J102" s="220">
        <f>ROUND(I102*H102,2)</f>
        <v>0</v>
      </c>
      <c r="K102" s="216" t="s">
        <v>130</v>
      </c>
      <c r="L102" s="46"/>
      <c r="M102" s="221" t="s">
        <v>19</v>
      </c>
      <c r="N102" s="222" t="s">
        <v>43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0.57999999999999996</v>
      </c>
      <c r="T102" s="224">
        <f>S102*H102</f>
        <v>319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131</v>
      </c>
      <c r="AT102" s="225" t="s">
        <v>126</v>
      </c>
      <c r="AU102" s="225" t="s">
        <v>81</v>
      </c>
      <c r="AY102" s="19" t="s">
        <v>123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131</v>
      </c>
      <c r="BM102" s="225" t="s">
        <v>145</v>
      </c>
    </row>
    <row r="103" s="2" customFormat="1">
      <c r="A103" s="40"/>
      <c r="B103" s="41"/>
      <c r="C103" s="42"/>
      <c r="D103" s="227" t="s">
        <v>133</v>
      </c>
      <c r="E103" s="42"/>
      <c r="F103" s="228" t="s">
        <v>146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133</v>
      </c>
      <c r="AU103" s="19" t="s">
        <v>81</v>
      </c>
    </row>
    <row r="104" s="2" customFormat="1">
      <c r="A104" s="40"/>
      <c r="B104" s="41"/>
      <c r="C104" s="42"/>
      <c r="D104" s="232" t="s">
        <v>135</v>
      </c>
      <c r="E104" s="42"/>
      <c r="F104" s="233" t="s">
        <v>147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135</v>
      </c>
      <c r="AU104" s="19" t="s">
        <v>81</v>
      </c>
    </row>
    <row r="105" s="13" customFormat="1">
      <c r="A105" s="13"/>
      <c r="B105" s="234"/>
      <c r="C105" s="235"/>
      <c r="D105" s="227" t="s">
        <v>137</v>
      </c>
      <c r="E105" s="236" t="s">
        <v>19</v>
      </c>
      <c r="F105" s="237" t="s">
        <v>138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137</v>
      </c>
      <c r="AU105" s="243" t="s">
        <v>81</v>
      </c>
      <c r="AV105" s="13" t="s">
        <v>79</v>
      </c>
      <c r="AW105" s="13" t="s">
        <v>34</v>
      </c>
      <c r="AX105" s="13" t="s">
        <v>72</v>
      </c>
      <c r="AY105" s="243" t="s">
        <v>123</v>
      </c>
    </row>
    <row r="106" s="13" customFormat="1">
      <c r="A106" s="13"/>
      <c r="B106" s="234"/>
      <c r="C106" s="235"/>
      <c r="D106" s="227" t="s">
        <v>137</v>
      </c>
      <c r="E106" s="236" t="s">
        <v>19</v>
      </c>
      <c r="F106" s="237" t="s">
        <v>139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137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123</v>
      </c>
    </row>
    <row r="107" s="13" customFormat="1">
      <c r="A107" s="13"/>
      <c r="B107" s="234"/>
      <c r="C107" s="235"/>
      <c r="D107" s="227" t="s">
        <v>137</v>
      </c>
      <c r="E107" s="236" t="s">
        <v>19</v>
      </c>
      <c r="F107" s="237" t="s">
        <v>148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137</v>
      </c>
      <c r="AU107" s="243" t="s">
        <v>81</v>
      </c>
      <c r="AV107" s="13" t="s">
        <v>79</v>
      </c>
      <c r="AW107" s="13" t="s">
        <v>34</v>
      </c>
      <c r="AX107" s="13" t="s">
        <v>72</v>
      </c>
      <c r="AY107" s="243" t="s">
        <v>123</v>
      </c>
    </row>
    <row r="108" s="14" customFormat="1">
      <c r="A108" s="14"/>
      <c r="B108" s="244"/>
      <c r="C108" s="245"/>
      <c r="D108" s="227" t="s">
        <v>137</v>
      </c>
      <c r="E108" s="246" t="s">
        <v>19</v>
      </c>
      <c r="F108" s="247" t="s">
        <v>140</v>
      </c>
      <c r="G108" s="245"/>
      <c r="H108" s="248">
        <v>550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137</v>
      </c>
      <c r="AU108" s="254" t="s">
        <v>81</v>
      </c>
      <c r="AV108" s="14" t="s">
        <v>81</v>
      </c>
      <c r="AW108" s="14" t="s">
        <v>34</v>
      </c>
      <c r="AX108" s="14" t="s">
        <v>72</v>
      </c>
      <c r="AY108" s="254" t="s">
        <v>123</v>
      </c>
    </row>
    <row r="109" s="15" customFormat="1">
      <c r="A109" s="15"/>
      <c r="B109" s="255"/>
      <c r="C109" s="256"/>
      <c r="D109" s="227" t="s">
        <v>137</v>
      </c>
      <c r="E109" s="257" t="s">
        <v>19</v>
      </c>
      <c r="F109" s="258" t="s">
        <v>141</v>
      </c>
      <c r="G109" s="256"/>
      <c r="H109" s="259">
        <v>550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137</v>
      </c>
      <c r="AU109" s="265" t="s">
        <v>81</v>
      </c>
      <c r="AV109" s="15" t="s">
        <v>131</v>
      </c>
      <c r="AW109" s="15" t="s">
        <v>34</v>
      </c>
      <c r="AX109" s="15" t="s">
        <v>79</v>
      </c>
      <c r="AY109" s="265" t="s">
        <v>123</v>
      </c>
    </row>
    <row r="110" s="2" customFormat="1" ht="33" customHeight="1">
      <c r="A110" s="40"/>
      <c r="B110" s="41"/>
      <c r="C110" s="214" t="s">
        <v>149</v>
      </c>
      <c r="D110" s="214" t="s">
        <v>126</v>
      </c>
      <c r="E110" s="215" t="s">
        <v>150</v>
      </c>
      <c r="F110" s="216" t="s">
        <v>151</v>
      </c>
      <c r="G110" s="217" t="s">
        <v>129</v>
      </c>
      <c r="H110" s="218">
        <v>550</v>
      </c>
      <c r="I110" s="219"/>
      <c r="J110" s="220">
        <f>ROUND(I110*H110,2)</f>
        <v>0</v>
      </c>
      <c r="K110" s="216" t="s">
        <v>130</v>
      </c>
      <c r="L110" s="46"/>
      <c r="M110" s="221" t="s">
        <v>19</v>
      </c>
      <c r="N110" s="222" t="s">
        <v>43</v>
      </c>
      <c r="O110" s="86"/>
      <c r="P110" s="223">
        <f>O110*H110</f>
        <v>0</v>
      </c>
      <c r="Q110" s="223">
        <v>6.9999999999999994E-05</v>
      </c>
      <c r="R110" s="223">
        <f>Q110*H110</f>
        <v>0.0385</v>
      </c>
      <c r="S110" s="223">
        <v>0.11500000000000001</v>
      </c>
      <c r="T110" s="224">
        <f>S110*H110</f>
        <v>63.25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131</v>
      </c>
      <c r="AT110" s="225" t="s">
        <v>126</v>
      </c>
      <c r="AU110" s="225" t="s">
        <v>81</v>
      </c>
      <c r="AY110" s="19" t="s">
        <v>123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131</v>
      </c>
      <c r="BM110" s="225" t="s">
        <v>152</v>
      </c>
    </row>
    <row r="111" s="2" customFormat="1">
      <c r="A111" s="40"/>
      <c r="B111" s="41"/>
      <c r="C111" s="42"/>
      <c r="D111" s="227" t="s">
        <v>133</v>
      </c>
      <c r="E111" s="42"/>
      <c r="F111" s="228" t="s">
        <v>153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133</v>
      </c>
      <c r="AU111" s="19" t="s">
        <v>81</v>
      </c>
    </row>
    <row r="112" s="2" customFormat="1">
      <c r="A112" s="40"/>
      <c r="B112" s="41"/>
      <c r="C112" s="42"/>
      <c r="D112" s="232" t="s">
        <v>135</v>
      </c>
      <c r="E112" s="42"/>
      <c r="F112" s="233" t="s">
        <v>154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135</v>
      </c>
      <c r="AU112" s="19" t="s">
        <v>81</v>
      </c>
    </row>
    <row r="113" s="13" customFormat="1">
      <c r="A113" s="13"/>
      <c r="B113" s="234"/>
      <c r="C113" s="235"/>
      <c r="D113" s="227" t="s">
        <v>137</v>
      </c>
      <c r="E113" s="236" t="s">
        <v>19</v>
      </c>
      <c r="F113" s="237" t="s">
        <v>138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137</v>
      </c>
      <c r="AU113" s="243" t="s">
        <v>81</v>
      </c>
      <c r="AV113" s="13" t="s">
        <v>79</v>
      </c>
      <c r="AW113" s="13" t="s">
        <v>34</v>
      </c>
      <c r="AX113" s="13" t="s">
        <v>72</v>
      </c>
      <c r="AY113" s="243" t="s">
        <v>123</v>
      </c>
    </row>
    <row r="114" s="13" customFormat="1">
      <c r="A114" s="13"/>
      <c r="B114" s="234"/>
      <c r="C114" s="235"/>
      <c r="D114" s="227" t="s">
        <v>137</v>
      </c>
      <c r="E114" s="236" t="s">
        <v>19</v>
      </c>
      <c r="F114" s="237" t="s">
        <v>155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137</v>
      </c>
      <c r="AU114" s="243" t="s">
        <v>81</v>
      </c>
      <c r="AV114" s="13" t="s">
        <v>79</v>
      </c>
      <c r="AW114" s="13" t="s">
        <v>34</v>
      </c>
      <c r="AX114" s="13" t="s">
        <v>72</v>
      </c>
      <c r="AY114" s="243" t="s">
        <v>123</v>
      </c>
    </row>
    <row r="115" s="14" customFormat="1">
      <c r="A115" s="14"/>
      <c r="B115" s="244"/>
      <c r="C115" s="245"/>
      <c r="D115" s="227" t="s">
        <v>137</v>
      </c>
      <c r="E115" s="246" t="s">
        <v>19</v>
      </c>
      <c r="F115" s="247" t="s">
        <v>140</v>
      </c>
      <c r="G115" s="245"/>
      <c r="H115" s="248">
        <v>550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137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123</v>
      </c>
    </row>
    <row r="116" s="15" customFormat="1">
      <c r="A116" s="15"/>
      <c r="B116" s="255"/>
      <c r="C116" s="256"/>
      <c r="D116" s="227" t="s">
        <v>137</v>
      </c>
      <c r="E116" s="257" t="s">
        <v>19</v>
      </c>
      <c r="F116" s="258" t="s">
        <v>141</v>
      </c>
      <c r="G116" s="256"/>
      <c r="H116" s="259">
        <v>550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137</v>
      </c>
      <c r="AU116" s="265" t="s">
        <v>81</v>
      </c>
      <c r="AV116" s="15" t="s">
        <v>131</v>
      </c>
      <c r="AW116" s="15" t="s">
        <v>34</v>
      </c>
      <c r="AX116" s="15" t="s">
        <v>79</v>
      </c>
      <c r="AY116" s="265" t="s">
        <v>123</v>
      </c>
    </row>
    <row r="117" s="2" customFormat="1" ht="33" customHeight="1">
      <c r="A117" s="40"/>
      <c r="B117" s="41"/>
      <c r="C117" s="214" t="s">
        <v>156</v>
      </c>
      <c r="D117" s="214" t="s">
        <v>126</v>
      </c>
      <c r="E117" s="215" t="s">
        <v>157</v>
      </c>
      <c r="F117" s="216" t="s">
        <v>158</v>
      </c>
      <c r="G117" s="217" t="s">
        <v>129</v>
      </c>
      <c r="H117" s="218">
        <v>550</v>
      </c>
      <c r="I117" s="219"/>
      <c r="J117" s="220">
        <f>ROUND(I117*H117,2)</f>
        <v>0</v>
      </c>
      <c r="K117" s="216" t="s">
        <v>130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0.00012999999999999999</v>
      </c>
      <c r="R117" s="223">
        <f>Q117*H117</f>
        <v>0.071499999999999994</v>
      </c>
      <c r="S117" s="223">
        <v>0.23000000000000001</v>
      </c>
      <c r="T117" s="224">
        <f>S117*H117</f>
        <v>126.5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131</v>
      </c>
      <c r="AT117" s="225" t="s">
        <v>126</v>
      </c>
      <c r="AU117" s="225" t="s">
        <v>81</v>
      </c>
      <c r="AY117" s="19" t="s">
        <v>123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131</v>
      </c>
      <c r="BM117" s="225" t="s">
        <v>159</v>
      </c>
    </row>
    <row r="118" s="2" customFormat="1">
      <c r="A118" s="40"/>
      <c r="B118" s="41"/>
      <c r="C118" s="42"/>
      <c r="D118" s="227" t="s">
        <v>133</v>
      </c>
      <c r="E118" s="42"/>
      <c r="F118" s="228" t="s">
        <v>160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133</v>
      </c>
      <c r="AU118" s="19" t="s">
        <v>81</v>
      </c>
    </row>
    <row r="119" s="2" customFormat="1">
      <c r="A119" s="40"/>
      <c r="B119" s="41"/>
      <c r="C119" s="42"/>
      <c r="D119" s="232" t="s">
        <v>135</v>
      </c>
      <c r="E119" s="42"/>
      <c r="F119" s="233" t="s">
        <v>161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135</v>
      </c>
      <c r="AU119" s="19" t="s">
        <v>81</v>
      </c>
    </row>
    <row r="120" s="13" customFormat="1">
      <c r="A120" s="13"/>
      <c r="B120" s="234"/>
      <c r="C120" s="235"/>
      <c r="D120" s="227" t="s">
        <v>137</v>
      </c>
      <c r="E120" s="236" t="s">
        <v>19</v>
      </c>
      <c r="F120" s="237" t="s">
        <v>138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137</v>
      </c>
      <c r="AU120" s="243" t="s">
        <v>81</v>
      </c>
      <c r="AV120" s="13" t="s">
        <v>79</v>
      </c>
      <c r="AW120" s="13" t="s">
        <v>34</v>
      </c>
      <c r="AX120" s="13" t="s">
        <v>72</v>
      </c>
      <c r="AY120" s="243" t="s">
        <v>123</v>
      </c>
    </row>
    <row r="121" s="13" customFormat="1">
      <c r="A121" s="13"/>
      <c r="B121" s="234"/>
      <c r="C121" s="235"/>
      <c r="D121" s="227" t="s">
        <v>137</v>
      </c>
      <c r="E121" s="236" t="s">
        <v>19</v>
      </c>
      <c r="F121" s="237" t="s">
        <v>139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137</v>
      </c>
      <c r="AU121" s="243" t="s">
        <v>81</v>
      </c>
      <c r="AV121" s="13" t="s">
        <v>79</v>
      </c>
      <c r="AW121" s="13" t="s">
        <v>34</v>
      </c>
      <c r="AX121" s="13" t="s">
        <v>72</v>
      </c>
      <c r="AY121" s="243" t="s">
        <v>123</v>
      </c>
    </row>
    <row r="122" s="14" customFormat="1">
      <c r="A122" s="14"/>
      <c r="B122" s="244"/>
      <c r="C122" s="245"/>
      <c r="D122" s="227" t="s">
        <v>137</v>
      </c>
      <c r="E122" s="246" t="s">
        <v>19</v>
      </c>
      <c r="F122" s="247" t="s">
        <v>140</v>
      </c>
      <c r="G122" s="245"/>
      <c r="H122" s="248">
        <v>550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137</v>
      </c>
      <c r="AU122" s="254" t="s">
        <v>81</v>
      </c>
      <c r="AV122" s="14" t="s">
        <v>81</v>
      </c>
      <c r="AW122" s="14" t="s">
        <v>34</v>
      </c>
      <c r="AX122" s="14" t="s">
        <v>72</v>
      </c>
      <c r="AY122" s="254" t="s">
        <v>123</v>
      </c>
    </row>
    <row r="123" s="15" customFormat="1">
      <c r="A123" s="15"/>
      <c r="B123" s="255"/>
      <c r="C123" s="256"/>
      <c r="D123" s="227" t="s">
        <v>137</v>
      </c>
      <c r="E123" s="257" t="s">
        <v>19</v>
      </c>
      <c r="F123" s="258" t="s">
        <v>141</v>
      </c>
      <c r="G123" s="256"/>
      <c r="H123" s="259">
        <v>550</v>
      </c>
      <c r="I123" s="260"/>
      <c r="J123" s="256"/>
      <c r="K123" s="256"/>
      <c r="L123" s="261"/>
      <c r="M123" s="262"/>
      <c r="N123" s="263"/>
      <c r="O123" s="263"/>
      <c r="P123" s="263"/>
      <c r="Q123" s="263"/>
      <c r="R123" s="263"/>
      <c r="S123" s="263"/>
      <c r="T123" s="26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5" t="s">
        <v>137</v>
      </c>
      <c r="AU123" s="265" t="s">
        <v>81</v>
      </c>
      <c r="AV123" s="15" t="s">
        <v>131</v>
      </c>
      <c r="AW123" s="15" t="s">
        <v>34</v>
      </c>
      <c r="AX123" s="15" t="s">
        <v>79</v>
      </c>
      <c r="AY123" s="265" t="s">
        <v>123</v>
      </c>
    </row>
    <row r="124" s="2" customFormat="1" ht="16.5" customHeight="1">
      <c r="A124" s="40"/>
      <c r="B124" s="41"/>
      <c r="C124" s="214" t="s">
        <v>7</v>
      </c>
      <c r="D124" s="214" t="s">
        <v>126</v>
      </c>
      <c r="E124" s="215" t="s">
        <v>162</v>
      </c>
      <c r="F124" s="216" t="s">
        <v>163</v>
      </c>
      <c r="G124" s="217" t="s">
        <v>164</v>
      </c>
      <c r="H124" s="218">
        <v>150</v>
      </c>
      <c r="I124" s="219"/>
      <c r="J124" s="220">
        <f>ROUND(I124*H124,2)</f>
        <v>0</v>
      </c>
      <c r="K124" s="216" t="s">
        <v>130</v>
      </c>
      <c r="L124" s="46"/>
      <c r="M124" s="221" t="s">
        <v>19</v>
      </c>
      <c r="N124" s="222" t="s">
        <v>43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0.20499999999999999</v>
      </c>
      <c r="T124" s="224">
        <f>S124*H124</f>
        <v>30.749999999999996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131</v>
      </c>
      <c r="AT124" s="225" t="s">
        <v>126</v>
      </c>
      <c r="AU124" s="225" t="s">
        <v>81</v>
      </c>
      <c r="AY124" s="19" t="s">
        <v>123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131</v>
      </c>
      <c r="BM124" s="225" t="s">
        <v>165</v>
      </c>
    </row>
    <row r="125" s="2" customFormat="1">
      <c r="A125" s="40"/>
      <c r="B125" s="41"/>
      <c r="C125" s="42"/>
      <c r="D125" s="227" t="s">
        <v>133</v>
      </c>
      <c r="E125" s="42"/>
      <c r="F125" s="228" t="s">
        <v>166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133</v>
      </c>
      <c r="AU125" s="19" t="s">
        <v>81</v>
      </c>
    </row>
    <row r="126" s="2" customFormat="1">
      <c r="A126" s="40"/>
      <c r="B126" s="41"/>
      <c r="C126" s="42"/>
      <c r="D126" s="232" t="s">
        <v>135</v>
      </c>
      <c r="E126" s="42"/>
      <c r="F126" s="233" t="s">
        <v>167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135</v>
      </c>
      <c r="AU126" s="19" t="s">
        <v>81</v>
      </c>
    </row>
    <row r="127" s="13" customFormat="1">
      <c r="A127" s="13"/>
      <c r="B127" s="234"/>
      <c r="C127" s="235"/>
      <c r="D127" s="227" t="s">
        <v>137</v>
      </c>
      <c r="E127" s="236" t="s">
        <v>19</v>
      </c>
      <c r="F127" s="237" t="s">
        <v>138</v>
      </c>
      <c r="G127" s="235"/>
      <c r="H127" s="236" t="s">
        <v>19</v>
      </c>
      <c r="I127" s="238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137</v>
      </c>
      <c r="AU127" s="243" t="s">
        <v>81</v>
      </c>
      <c r="AV127" s="13" t="s">
        <v>79</v>
      </c>
      <c r="AW127" s="13" t="s">
        <v>34</v>
      </c>
      <c r="AX127" s="13" t="s">
        <v>72</v>
      </c>
      <c r="AY127" s="243" t="s">
        <v>123</v>
      </c>
    </row>
    <row r="128" s="13" customFormat="1">
      <c r="A128" s="13"/>
      <c r="B128" s="234"/>
      <c r="C128" s="235"/>
      <c r="D128" s="227" t="s">
        <v>137</v>
      </c>
      <c r="E128" s="236" t="s">
        <v>19</v>
      </c>
      <c r="F128" s="237" t="s">
        <v>168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137</v>
      </c>
      <c r="AU128" s="243" t="s">
        <v>81</v>
      </c>
      <c r="AV128" s="13" t="s">
        <v>79</v>
      </c>
      <c r="AW128" s="13" t="s">
        <v>34</v>
      </c>
      <c r="AX128" s="13" t="s">
        <v>72</v>
      </c>
      <c r="AY128" s="243" t="s">
        <v>123</v>
      </c>
    </row>
    <row r="129" s="14" customFormat="1">
      <c r="A129" s="14"/>
      <c r="B129" s="244"/>
      <c r="C129" s="245"/>
      <c r="D129" s="227" t="s">
        <v>137</v>
      </c>
      <c r="E129" s="246" t="s">
        <v>19</v>
      </c>
      <c r="F129" s="247" t="s">
        <v>169</v>
      </c>
      <c r="G129" s="245"/>
      <c r="H129" s="248">
        <v>150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137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123</v>
      </c>
    </row>
    <row r="130" s="15" customFormat="1">
      <c r="A130" s="15"/>
      <c r="B130" s="255"/>
      <c r="C130" s="256"/>
      <c r="D130" s="227" t="s">
        <v>137</v>
      </c>
      <c r="E130" s="257" t="s">
        <v>19</v>
      </c>
      <c r="F130" s="258" t="s">
        <v>141</v>
      </c>
      <c r="G130" s="256"/>
      <c r="H130" s="259">
        <v>150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137</v>
      </c>
      <c r="AU130" s="265" t="s">
        <v>81</v>
      </c>
      <c r="AV130" s="15" t="s">
        <v>131</v>
      </c>
      <c r="AW130" s="15" t="s">
        <v>34</v>
      </c>
      <c r="AX130" s="15" t="s">
        <v>79</v>
      </c>
      <c r="AY130" s="265" t="s">
        <v>123</v>
      </c>
    </row>
    <row r="131" s="2" customFormat="1" ht="24.15" customHeight="1">
      <c r="A131" s="40"/>
      <c r="B131" s="41"/>
      <c r="C131" s="214" t="s">
        <v>170</v>
      </c>
      <c r="D131" s="214" t="s">
        <v>126</v>
      </c>
      <c r="E131" s="215" t="s">
        <v>171</v>
      </c>
      <c r="F131" s="216" t="s">
        <v>172</v>
      </c>
      <c r="G131" s="217" t="s">
        <v>129</v>
      </c>
      <c r="H131" s="218">
        <v>550</v>
      </c>
      <c r="I131" s="219"/>
      <c r="J131" s="220">
        <f>ROUND(I131*H131,2)</f>
        <v>0</v>
      </c>
      <c r="K131" s="216" t="s">
        <v>130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131</v>
      </c>
      <c r="AT131" s="225" t="s">
        <v>126</v>
      </c>
      <c r="AU131" s="225" t="s">
        <v>81</v>
      </c>
      <c r="AY131" s="19" t="s">
        <v>123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131</v>
      </c>
      <c r="BM131" s="225" t="s">
        <v>173</v>
      </c>
    </row>
    <row r="132" s="2" customFormat="1">
      <c r="A132" s="40"/>
      <c r="B132" s="41"/>
      <c r="C132" s="42"/>
      <c r="D132" s="227" t="s">
        <v>133</v>
      </c>
      <c r="E132" s="42"/>
      <c r="F132" s="228" t="s">
        <v>174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133</v>
      </c>
      <c r="AU132" s="19" t="s">
        <v>81</v>
      </c>
    </row>
    <row r="133" s="2" customFormat="1">
      <c r="A133" s="40"/>
      <c r="B133" s="41"/>
      <c r="C133" s="42"/>
      <c r="D133" s="232" t="s">
        <v>135</v>
      </c>
      <c r="E133" s="42"/>
      <c r="F133" s="233" t="s">
        <v>175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135</v>
      </c>
      <c r="AU133" s="19" t="s">
        <v>81</v>
      </c>
    </row>
    <row r="134" s="13" customFormat="1">
      <c r="A134" s="13"/>
      <c r="B134" s="234"/>
      <c r="C134" s="235"/>
      <c r="D134" s="227" t="s">
        <v>137</v>
      </c>
      <c r="E134" s="236" t="s">
        <v>19</v>
      </c>
      <c r="F134" s="237" t="s">
        <v>138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137</v>
      </c>
      <c r="AU134" s="243" t="s">
        <v>81</v>
      </c>
      <c r="AV134" s="13" t="s">
        <v>79</v>
      </c>
      <c r="AW134" s="13" t="s">
        <v>34</v>
      </c>
      <c r="AX134" s="13" t="s">
        <v>72</v>
      </c>
      <c r="AY134" s="243" t="s">
        <v>123</v>
      </c>
    </row>
    <row r="135" s="13" customFormat="1">
      <c r="A135" s="13"/>
      <c r="B135" s="234"/>
      <c r="C135" s="235"/>
      <c r="D135" s="227" t="s">
        <v>137</v>
      </c>
      <c r="E135" s="236" t="s">
        <v>19</v>
      </c>
      <c r="F135" s="237" t="s">
        <v>176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137</v>
      </c>
      <c r="AU135" s="243" t="s">
        <v>81</v>
      </c>
      <c r="AV135" s="13" t="s">
        <v>79</v>
      </c>
      <c r="AW135" s="13" t="s">
        <v>34</v>
      </c>
      <c r="AX135" s="13" t="s">
        <v>72</v>
      </c>
      <c r="AY135" s="243" t="s">
        <v>123</v>
      </c>
    </row>
    <row r="136" s="14" customFormat="1">
      <c r="A136" s="14"/>
      <c r="B136" s="244"/>
      <c r="C136" s="245"/>
      <c r="D136" s="227" t="s">
        <v>137</v>
      </c>
      <c r="E136" s="246" t="s">
        <v>19</v>
      </c>
      <c r="F136" s="247" t="s">
        <v>177</v>
      </c>
      <c r="G136" s="245"/>
      <c r="H136" s="248">
        <v>550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137</v>
      </c>
      <c r="AU136" s="254" t="s">
        <v>81</v>
      </c>
      <c r="AV136" s="14" t="s">
        <v>81</v>
      </c>
      <c r="AW136" s="14" t="s">
        <v>34</v>
      </c>
      <c r="AX136" s="14" t="s">
        <v>72</v>
      </c>
      <c r="AY136" s="254" t="s">
        <v>123</v>
      </c>
    </row>
    <row r="137" s="15" customFormat="1">
      <c r="A137" s="15"/>
      <c r="B137" s="255"/>
      <c r="C137" s="256"/>
      <c r="D137" s="227" t="s">
        <v>137</v>
      </c>
      <c r="E137" s="257" t="s">
        <v>19</v>
      </c>
      <c r="F137" s="258" t="s">
        <v>141</v>
      </c>
      <c r="G137" s="256"/>
      <c r="H137" s="259">
        <v>550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137</v>
      </c>
      <c r="AU137" s="265" t="s">
        <v>81</v>
      </c>
      <c r="AV137" s="15" t="s">
        <v>131</v>
      </c>
      <c r="AW137" s="15" t="s">
        <v>34</v>
      </c>
      <c r="AX137" s="15" t="s">
        <v>79</v>
      </c>
      <c r="AY137" s="265" t="s">
        <v>123</v>
      </c>
    </row>
    <row r="138" s="12" customFormat="1" ht="22.8" customHeight="1">
      <c r="A138" s="12"/>
      <c r="B138" s="198"/>
      <c r="C138" s="199"/>
      <c r="D138" s="200" t="s">
        <v>71</v>
      </c>
      <c r="E138" s="212" t="s">
        <v>178</v>
      </c>
      <c r="F138" s="212" t="s">
        <v>179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SUM(P139:P180)</f>
        <v>0</v>
      </c>
      <c r="Q138" s="206"/>
      <c r="R138" s="207">
        <f>SUM(R139:R180)</f>
        <v>0</v>
      </c>
      <c r="S138" s="206"/>
      <c r="T138" s="208">
        <f>SUM(T139:T180)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79</v>
      </c>
      <c r="AT138" s="210" t="s">
        <v>71</v>
      </c>
      <c r="AU138" s="210" t="s">
        <v>79</v>
      </c>
      <c r="AY138" s="209" t="s">
        <v>123</v>
      </c>
      <c r="BK138" s="211">
        <f>SUM(BK139:BK180)</f>
        <v>0</v>
      </c>
    </row>
    <row r="139" s="2" customFormat="1" ht="24.15" customHeight="1">
      <c r="A139" s="40"/>
      <c r="B139" s="41"/>
      <c r="C139" s="214" t="s">
        <v>180</v>
      </c>
      <c r="D139" s="214" t="s">
        <v>126</v>
      </c>
      <c r="E139" s="215" t="s">
        <v>181</v>
      </c>
      <c r="F139" s="216" t="s">
        <v>182</v>
      </c>
      <c r="G139" s="217" t="s">
        <v>129</v>
      </c>
      <c r="H139" s="218">
        <v>1100</v>
      </c>
      <c r="I139" s="219"/>
      <c r="J139" s="220">
        <f>ROUND(I139*H139,2)</f>
        <v>0</v>
      </c>
      <c r="K139" s="216" t="s">
        <v>130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131</v>
      </c>
      <c r="AT139" s="225" t="s">
        <v>126</v>
      </c>
      <c r="AU139" s="225" t="s">
        <v>81</v>
      </c>
      <c r="AY139" s="19" t="s">
        <v>123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131</v>
      </c>
      <c r="BM139" s="225" t="s">
        <v>183</v>
      </c>
    </row>
    <row r="140" s="2" customFormat="1">
      <c r="A140" s="40"/>
      <c r="B140" s="41"/>
      <c r="C140" s="42"/>
      <c r="D140" s="227" t="s">
        <v>133</v>
      </c>
      <c r="E140" s="42"/>
      <c r="F140" s="228" t="s">
        <v>184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133</v>
      </c>
      <c r="AU140" s="19" t="s">
        <v>81</v>
      </c>
    </row>
    <row r="141" s="2" customFormat="1">
      <c r="A141" s="40"/>
      <c r="B141" s="41"/>
      <c r="C141" s="42"/>
      <c r="D141" s="232" t="s">
        <v>135</v>
      </c>
      <c r="E141" s="42"/>
      <c r="F141" s="233" t="s">
        <v>185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135</v>
      </c>
      <c r="AU141" s="19" t="s">
        <v>81</v>
      </c>
    </row>
    <row r="142" s="13" customFormat="1">
      <c r="A142" s="13"/>
      <c r="B142" s="234"/>
      <c r="C142" s="235"/>
      <c r="D142" s="227" t="s">
        <v>137</v>
      </c>
      <c r="E142" s="236" t="s">
        <v>19</v>
      </c>
      <c r="F142" s="237" t="s">
        <v>138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137</v>
      </c>
      <c r="AU142" s="243" t="s">
        <v>81</v>
      </c>
      <c r="AV142" s="13" t="s">
        <v>79</v>
      </c>
      <c r="AW142" s="13" t="s">
        <v>34</v>
      </c>
      <c r="AX142" s="13" t="s">
        <v>72</v>
      </c>
      <c r="AY142" s="243" t="s">
        <v>123</v>
      </c>
    </row>
    <row r="143" s="13" customFormat="1">
      <c r="A143" s="13"/>
      <c r="B143" s="234"/>
      <c r="C143" s="235"/>
      <c r="D143" s="227" t="s">
        <v>137</v>
      </c>
      <c r="E143" s="236" t="s">
        <v>19</v>
      </c>
      <c r="F143" s="237" t="s">
        <v>186</v>
      </c>
      <c r="G143" s="235"/>
      <c r="H143" s="236" t="s">
        <v>19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137</v>
      </c>
      <c r="AU143" s="243" t="s">
        <v>81</v>
      </c>
      <c r="AV143" s="13" t="s">
        <v>79</v>
      </c>
      <c r="AW143" s="13" t="s">
        <v>34</v>
      </c>
      <c r="AX143" s="13" t="s">
        <v>72</v>
      </c>
      <c r="AY143" s="243" t="s">
        <v>123</v>
      </c>
    </row>
    <row r="144" s="13" customFormat="1">
      <c r="A144" s="13"/>
      <c r="B144" s="234"/>
      <c r="C144" s="235"/>
      <c r="D144" s="227" t="s">
        <v>137</v>
      </c>
      <c r="E144" s="236" t="s">
        <v>19</v>
      </c>
      <c r="F144" s="237" t="s">
        <v>187</v>
      </c>
      <c r="G144" s="235"/>
      <c r="H144" s="236" t="s">
        <v>19</v>
      </c>
      <c r="I144" s="238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137</v>
      </c>
      <c r="AU144" s="243" t="s">
        <v>81</v>
      </c>
      <c r="AV144" s="13" t="s">
        <v>79</v>
      </c>
      <c r="AW144" s="13" t="s">
        <v>34</v>
      </c>
      <c r="AX144" s="13" t="s">
        <v>72</v>
      </c>
      <c r="AY144" s="243" t="s">
        <v>123</v>
      </c>
    </row>
    <row r="145" s="14" customFormat="1">
      <c r="A145" s="14"/>
      <c r="B145" s="244"/>
      <c r="C145" s="245"/>
      <c r="D145" s="227" t="s">
        <v>137</v>
      </c>
      <c r="E145" s="246" t="s">
        <v>19</v>
      </c>
      <c r="F145" s="247" t="s">
        <v>140</v>
      </c>
      <c r="G145" s="245"/>
      <c r="H145" s="248">
        <v>550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137</v>
      </c>
      <c r="AU145" s="254" t="s">
        <v>81</v>
      </c>
      <c r="AV145" s="14" t="s">
        <v>81</v>
      </c>
      <c r="AW145" s="14" t="s">
        <v>34</v>
      </c>
      <c r="AX145" s="14" t="s">
        <v>72</v>
      </c>
      <c r="AY145" s="254" t="s">
        <v>123</v>
      </c>
    </row>
    <row r="146" s="13" customFormat="1">
      <c r="A146" s="13"/>
      <c r="B146" s="234"/>
      <c r="C146" s="235"/>
      <c r="D146" s="227" t="s">
        <v>137</v>
      </c>
      <c r="E146" s="236" t="s">
        <v>19</v>
      </c>
      <c r="F146" s="237" t="s">
        <v>188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137</v>
      </c>
      <c r="AU146" s="243" t="s">
        <v>81</v>
      </c>
      <c r="AV146" s="13" t="s">
        <v>79</v>
      </c>
      <c r="AW146" s="13" t="s">
        <v>34</v>
      </c>
      <c r="AX146" s="13" t="s">
        <v>72</v>
      </c>
      <c r="AY146" s="243" t="s">
        <v>123</v>
      </c>
    </row>
    <row r="147" s="14" customFormat="1">
      <c r="A147" s="14"/>
      <c r="B147" s="244"/>
      <c r="C147" s="245"/>
      <c r="D147" s="227" t="s">
        <v>137</v>
      </c>
      <c r="E147" s="246" t="s">
        <v>19</v>
      </c>
      <c r="F147" s="247" t="s">
        <v>140</v>
      </c>
      <c r="G147" s="245"/>
      <c r="H147" s="248">
        <v>550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137</v>
      </c>
      <c r="AU147" s="254" t="s">
        <v>81</v>
      </c>
      <c r="AV147" s="14" t="s">
        <v>81</v>
      </c>
      <c r="AW147" s="14" t="s">
        <v>34</v>
      </c>
      <c r="AX147" s="14" t="s">
        <v>72</v>
      </c>
      <c r="AY147" s="254" t="s">
        <v>123</v>
      </c>
    </row>
    <row r="148" s="15" customFormat="1">
      <c r="A148" s="15"/>
      <c r="B148" s="255"/>
      <c r="C148" s="256"/>
      <c r="D148" s="227" t="s">
        <v>137</v>
      </c>
      <c r="E148" s="257" t="s">
        <v>19</v>
      </c>
      <c r="F148" s="258" t="s">
        <v>141</v>
      </c>
      <c r="G148" s="256"/>
      <c r="H148" s="259">
        <v>1100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137</v>
      </c>
      <c r="AU148" s="265" t="s">
        <v>81</v>
      </c>
      <c r="AV148" s="15" t="s">
        <v>131</v>
      </c>
      <c r="AW148" s="15" t="s">
        <v>34</v>
      </c>
      <c r="AX148" s="15" t="s">
        <v>79</v>
      </c>
      <c r="AY148" s="265" t="s">
        <v>123</v>
      </c>
    </row>
    <row r="149" s="2" customFormat="1" ht="33" customHeight="1">
      <c r="A149" s="40"/>
      <c r="B149" s="41"/>
      <c r="C149" s="214" t="s">
        <v>189</v>
      </c>
      <c r="D149" s="214" t="s">
        <v>126</v>
      </c>
      <c r="E149" s="215" t="s">
        <v>190</v>
      </c>
      <c r="F149" s="216" t="s">
        <v>191</v>
      </c>
      <c r="G149" s="217" t="s">
        <v>129</v>
      </c>
      <c r="H149" s="218">
        <v>550</v>
      </c>
      <c r="I149" s="219"/>
      <c r="J149" s="220">
        <f>ROUND(I149*H149,2)</f>
        <v>0</v>
      </c>
      <c r="K149" s="216" t="s">
        <v>130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131</v>
      </c>
      <c r="AT149" s="225" t="s">
        <v>126</v>
      </c>
      <c r="AU149" s="225" t="s">
        <v>81</v>
      </c>
      <c r="AY149" s="19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131</v>
      </c>
      <c r="BM149" s="225" t="s">
        <v>192</v>
      </c>
    </row>
    <row r="150" s="2" customFormat="1">
      <c r="A150" s="40"/>
      <c r="B150" s="41"/>
      <c r="C150" s="42"/>
      <c r="D150" s="227" t="s">
        <v>133</v>
      </c>
      <c r="E150" s="42"/>
      <c r="F150" s="228" t="s">
        <v>193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133</v>
      </c>
      <c r="AU150" s="19" t="s">
        <v>81</v>
      </c>
    </row>
    <row r="151" s="2" customFormat="1">
      <c r="A151" s="40"/>
      <c r="B151" s="41"/>
      <c r="C151" s="42"/>
      <c r="D151" s="232" t="s">
        <v>135</v>
      </c>
      <c r="E151" s="42"/>
      <c r="F151" s="233" t="s">
        <v>194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135</v>
      </c>
      <c r="AU151" s="19" t="s">
        <v>81</v>
      </c>
    </row>
    <row r="152" s="13" customFormat="1">
      <c r="A152" s="13"/>
      <c r="B152" s="234"/>
      <c r="C152" s="235"/>
      <c r="D152" s="227" t="s">
        <v>137</v>
      </c>
      <c r="E152" s="236" t="s">
        <v>19</v>
      </c>
      <c r="F152" s="237" t="s">
        <v>138</v>
      </c>
      <c r="G152" s="235"/>
      <c r="H152" s="236" t="s">
        <v>19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137</v>
      </c>
      <c r="AU152" s="243" t="s">
        <v>81</v>
      </c>
      <c r="AV152" s="13" t="s">
        <v>79</v>
      </c>
      <c r="AW152" s="13" t="s">
        <v>34</v>
      </c>
      <c r="AX152" s="13" t="s">
        <v>72</v>
      </c>
      <c r="AY152" s="243" t="s">
        <v>123</v>
      </c>
    </row>
    <row r="153" s="13" customFormat="1">
      <c r="A153" s="13"/>
      <c r="B153" s="234"/>
      <c r="C153" s="235"/>
      <c r="D153" s="227" t="s">
        <v>137</v>
      </c>
      <c r="E153" s="236" t="s">
        <v>19</v>
      </c>
      <c r="F153" s="237" t="s">
        <v>186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137</v>
      </c>
      <c r="AU153" s="243" t="s">
        <v>81</v>
      </c>
      <c r="AV153" s="13" t="s">
        <v>79</v>
      </c>
      <c r="AW153" s="13" t="s">
        <v>34</v>
      </c>
      <c r="AX153" s="13" t="s">
        <v>72</v>
      </c>
      <c r="AY153" s="243" t="s">
        <v>123</v>
      </c>
    </row>
    <row r="154" s="14" customFormat="1">
      <c r="A154" s="14"/>
      <c r="B154" s="244"/>
      <c r="C154" s="245"/>
      <c r="D154" s="227" t="s">
        <v>137</v>
      </c>
      <c r="E154" s="246" t="s">
        <v>19</v>
      </c>
      <c r="F154" s="247" t="s">
        <v>140</v>
      </c>
      <c r="G154" s="245"/>
      <c r="H154" s="248">
        <v>550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137</v>
      </c>
      <c r="AU154" s="254" t="s">
        <v>81</v>
      </c>
      <c r="AV154" s="14" t="s">
        <v>81</v>
      </c>
      <c r="AW154" s="14" t="s">
        <v>34</v>
      </c>
      <c r="AX154" s="14" t="s">
        <v>72</v>
      </c>
      <c r="AY154" s="254" t="s">
        <v>123</v>
      </c>
    </row>
    <row r="155" s="15" customFormat="1">
      <c r="A155" s="15"/>
      <c r="B155" s="255"/>
      <c r="C155" s="256"/>
      <c r="D155" s="227" t="s">
        <v>137</v>
      </c>
      <c r="E155" s="257" t="s">
        <v>19</v>
      </c>
      <c r="F155" s="258" t="s">
        <v>141</v>
      </c>
      <c r="G155" s="256"/>
      <c r="H155" s="259">
        <v>550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137</v>
      </c>
      <c r="AU155" s="265" t="s">
        <v>81</v>
      </c>
      <c r="AV155" s="15" t="s">
        <v>131</v>
      </c>
      <c r="AW155" s="15" t="s">
        <v>34</v>
      </c>
      <c r="AX155" s="15" t="s">
        <v>79</v>
      </c>
      <c r="AY155" s="265" t="s">
        <v>123</v>
      </c>
    </row>
    <row r="156" s="2" customFormat="1" ht="24.15" customHeight="1">
      <c r="A156" s="40"/>
      <c r="B156" s="41"/>
      <c r="C156" s="214" t="s">
        <v>195</v>
      </c>
      <c r="D156" s="214" t="s">
        <v>126</v>
      </c>
      <c r="E156" s="215" t="s">
        <v>196</v>
      </c>
      <c r="F156" s="216" t="s">
        <v>197</v>
      </c>
      <c r="G156" s="217" t="s">
        <v>129</v>
      </c>
      <c r="H156" s="218">
        <v>550</v>
      </c>
      <c r="I156" s="219"/>
      <c r="J156" s="220">
        <f>ROUND(I156*H156,2)</f>
        <v>0</v>
      </c>
      <c r="K156" s="216" t="s">
        <v>130</v>
      </c>
      <c r="L156" s="46"/>
      <c r="M156" s="221" t="s">
        <v>19</v>
      </c>
      <c r="N156" s="222" t="s">
        <v>43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131</v>
      </c>
      <c r="AT156" s="225" t="s">
        <v>126</v>
      </c>
      <c r="AU156" s="225" t="s">
        <v>81</v>
      </c>
      <c r="AY156" s="19" t="s">
        <v>123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131</v>
      </c>
      <c r="BM156" s="225" t="s">
        <v>198</v>
      </c>
    </row>
    <row r="157" s="2" customFormat="1">
      <c r="A157" s="40"/>
      <c r="B157" s="41"/>
      <c r="C157" s="42"/>
      <c r="D157" s="227" t="s">
        <v>133</v>
      </c>
      <c r="E157" s="42"/>
      <c r="F157" s="228" t="s">
        <v>199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133</v>
      </c>
      <c r="AU157" s="19" t="s">
        <v>81</v>
      </c>
    </row>
    <row r="158" s="2" customFormat="1">
      <c r="A158" s="40"/>
      <c r="B158" s="41"/>
      <c r="C158" s="42"/>
      <c r="D158" s="232" t="s">
        <v>135</v>
      </c>
      <c r="E158" s="42"/>
      <c r="F158" s="233" t="s">
        <v>200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135</v>
      </c>
      <c r="AU158" s="19" t="s">
        <v>81</v>
      </c>
    </row>
    <row r="159" s="13" customFormat="1">
      <c r="A159" s="13"/>
      <c r="B159" s="234"/>
      <c r="C159" s="235"/>
      <c r="D159" s="227" t="s">
        <v>137</v>
      </c>
      <c r="E159" s="236" t="s">
        <v>19</v>
      </c>
      <c r="F159" s="237" t="s">
        <v>138</v>
      </c>
      <c r="G159" s="235"/>
      <c r="H159" s="236" t="s">
        <v>19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137</v>
      </c>
      <c r="AU159" s="243" t="s">
        <v>81</v>
      </c>
      <c r="AV159" s="13" t="s">
        <v>79</v>
      </c>
      <c r="AW159" s="13" t="s">
        <v>34</v>
      </c>
      <c r="AX159" s="13" t="s">
        <v>72</v>
      </c>
      <c r="AY159" s="243" t="s">
        <v>123</v>
      </c>
    </row>
    <row r="160" s="13" customFormat="1">
      <c r="A160" s="13"/>
      <c r="B160" s="234"/>
      <c r="C160" s="235"/>
      <c r="D160" s="227" t="s">
        <v>137</v>
      </c>
      <c r="E160" s="236" t="s">
        <v>19</v>
      </c>
      <c r="F160" s="237" t="s">
        <v>201</v>
      </c>
      <c r="G160" s="235"/>
      <c r="H160" s="236" t="s">
        <v>19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137</v>
      </c>
      <c r="AU160" s="243" t="s">
        <v>81</v>
      </c>
      <c r="AV160" s="13" t="s">
        <v>79</v>
      </c>
      <c r="AW160" s="13" t="s">
        <v>34</v>
      </c>
      <c r="AX160" s="13" t="s">
        <v>72</v>
      </c>
      <c r="AY160" s="243" t="s">
        <v>123</v>
      </c>
    </row>
    <row r="161" s="14" customFormat="1">
      <c r="A161" s="14"/>
      <c r="B161" s="244"/>
      <c r="C161" s="245"/>
      <c r="D161" s="227" t="s">
        <v>137</v>
      </c>
      <c r="E161" s="246" t="s">
        <v>19</v>
      </c>
      <c r="F161" s="247" t="s">
        <v>140</v>
      </c>
      <c r="G161" s="245"/>
      <c r="H161" s="248">
        <v>550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137</v>
      </c>
      <c r="AU161" s="254" t="s">
        <v>81</v>
      </c>
      <c r="AV161" s="14" t="s">
        <v>81</v>
      </c>
      <c r="AW161" s="14" t="s">
        <v>34</v>
      </c>
      <c r="AX161" s="14" t="s">
        <v>72</v>
      </c>
      <c r="AY161" s="254" t="s">
        <v>123</v>
      </c>
    </row>
    <row r="162" s="15" customFormat="1">
      <c r="A162" s="15"/>
      <c r="B162" s="255"/>
      <c r="C162" s="256"/>
      <c r="D162" s="227" t="s">
        <v>137</v>
      </c>
      <c r="E162" s="257" t="s">
        <v>19</v>
      </c>
      <c r="F162" s="258" t="s">
        <v>141</v>
      </c>
      <c r="G162" s="256"/>
      <c r="H162" s="259">
        <v>550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137</v>
      </c>
      <c r="AU162" s="265" t="s">
        <v>81</v>
      </c>
      <c r="AV162" s="15" t="s">
        <v>131</v>
      </c>
      <c r="AW162" s="15" t="s">
        <v>34</v>
      </c>
      <c r="AX162" s="15" t="s">
        <v>79</v>
      </c>
      <c r="AY162" s="265" t="s">
        <v>123</v>
      </c>
    </row>
    <row r="163" s="2" customFormat="1" ht="24.15" customHeight="1">
      <c r="A163" s="40"/>
      <c r="B163" s="41"/>
      <c r="C163" s="214" t="s">
        <v>202</v>
      </c>
      <c r="D163" s="214" t="s">
        <v>126</v>
      </c>
      <c r="E163" s="215" t="s">
        <v>203</v>
      </c>
      <c r="F163" s="216" t="s">
        <v>204</v>
      </c>
      <c r="G163" s="217" t="s">
        <v>129</v>
      </c>
      <c r="H163" s="218">
        <v>1100</v>
      </c>
      <c r="I163" s="219"/>
      <c r="J163" s="220">
        <f>ROUND(I163*H163,2)</f>
        <v>0</v>
      </c>
      <c r="K163" s="216" t="s">
        <v>130</v>
      </c>
      <c r="L163" s="46"/>
      <c r="M163" s="221" t="s">
        <v>19</v>
      </c>
      <c r="N163" s="222" t="s">
        <v>43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131</v>
      </c>
      <c r="AT163" s="225" t="s">
        <v>126</v>
      </c>
      <c r="AU163" s="225" t="s">
        <v>81</v>
      </c>
      <c r="AY163" s="19" t="s">
        <v>123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131</v>
      </c>
      <c r="BM163" s="225" t="s">
        <v>205</v>
      </c>
    </row>
    <row r="164" s="2" customFormat="1">
      <c r="A164" s="40"/>
      <c r="B164" s="41"/>
      <c r="C164" s="42"/>
      <c r="D164" s="227" t="s">
        <v>133</v>
      </c>
      <c r="E164" s="42"/>
      <c r="F164" s="228" t="s">
        <v>206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133</v>
      </c>
      <c r="AU164" s="19" t="s">
        <v>81</v>
      </c>
    </row>
    <row r="165" s="2" customFormat="1">
      <c r="A165" s="40"/>
      <c r="B165" s="41"/>
      <c r="C165" s="42"/>
      <c r="D165" s="232" t="s">
        <v>135</v>
      </c>
      <c r="E165" s="42"/>
      <c r="F165" s="233" t="s">
        <v>207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135</v>
      </c>
      <c r="AU165" s="19" t="s">
        <v>81</v>
      </c>
    </row>
    <row r="166" s="13" customFormat="1">
      <c r="A166" s="13"/>
      <c r="B166" s="234"/>
      <c r="C166" s="235"/>
      <c r="D166" s="227" t="s">
        <v>137</v>
      </c>
      <c r="E166" s="236" t="s">
        <v>19</v>
      </c>
      <c r="F166" s="237" t="s">
        <v>138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137</v>
      </c>
      <c r="AU166" s="243" t="s">
        <v>81</v>
      </c>
      <c r="AV166" s="13" t="s">
        <v>79</v>
      </c>
      <c r="AW166" s="13" t="s">
        <v>34</v>
      </c>
      <c r="AX166" s="13" t="s">
        <v>72</v>
      </c>
      <c r="AY166" s="243" t="s">
        <v>123</v>
      </c>
    </row>
    <row r="167" s="13" customFormat="1">
      <c r="A167" s="13"/>
      <c r="B167" s="234"/>
      <c r="C167" s="235"/>
      <c r="D167" s="227" t="s">
        <v>137</v>
      </c>
      <c r="E167" s="236" t="s">
        <v>19</v>
      </c>
      <c r="F167" s="237" t="s">
        <v>208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137</v>
      </c>
      <c r="AU167" s="243" t="s">
        <v>81</v>
      </c>
      <c r="AV167" s="13" t="s">
        <v>79</v>
      </c>
      <c r="AW167" s="13" t="s">
        <v>34</v>
      </c>
      <c r="AX167" s="13" t="s">
        <v>72</v>
      </c>
      <c r="AY167" s="243" t="s">
        <v>123</v>
      </c>
    </row>
    <row r="168" s="14" customFormat="1">
      <c r="A168" s="14"/>
      <c r="B168" s="244"/>
      <c r="C168" s="245"/>
      <c r="D168" s="227" t="s">
        <v>137</v>
      </c>
      <c r="E168" s="246" t="s">
        <v>19</v>
      </c>
      <c r="F168" s="247" t="s">
        <v>140</v>
      </c>
      <c r="G168" s="245"/>
      <c r="H168" s="248">
        <v>550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137</v>
      </c>
      <c r="AU168" s="254" t="s">
        <v>81</v>
      </c>
      <c r="AV168" s="14" t="s">
        <v>81</v>
      </c>
      <c r="AW168" s="14" t="s">
        <v>34</v>
      </c>
      <c r="AX168" s="14" t="s">
        <v>72</v>
      </c>
      <c r="AY168" s="254" t="s">
        <v>123</v>
      </c>
    </row>
    <row r="169" s="13" customFormat="1">
      <c r="A169" s="13"/>
      <c r="B169" s="234"/>
      <c r="C169" s="235"/>
      <c r="D169" s="227" t="s">
        <v>137</v>
      </c>
      <c r="E169" s="236" t="s">
        <v>19</v>
      </c>
      <c r="F169" s="237" t="s">
        <v>209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137</v>
      </c>
      <c r="AU169" s="243" t="s">
        <v>81</v>
      </c>
      <c r="AV169" s="13" t="s">
        <v>79</v>
      </c>
      <c r="AW169" s="13" t="s">
        <v>34</v>
      </c>
      <c r="AX169" s="13" t="s">
        <v>72</v>
      </c>
      <c r="AY169" s="243" t="s">
        <v>123</v>
      </c>
    </row>
    <row r="170" s="14" customFormat="1">
      <c r="A170" s="14"/>
      <c r="B170" s="244"/>
      <c r="C170" s="245"/>
      <c r="D170" s="227" t="s">
        <v>137</v>
      </c>
      <c r="E170" s="246" t="s">
        <v>19</v>
      </c>
      <c r="F170" s="247" t="s">
        <v>140</v>
      </c>
      <c r="G170" s="245"/>
      <c r="H170" s="248">
        <v>550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137</v>
      </c>
      <c r="AU170" s="254" t="s">
        <v>81</v>
      </c>
      <c r="AV170" s="14" t="s">
        <v>81</v>
      </c>
      <c r="AW170" s="14" t="s">
        <v>34</v>
      </c>
      <c r="AX170" s="14" t="s">
        <v>72</v>
      </c>
      <c r="AY170" s="254" t="s">
        <v>123</v>
      </c>
    </row>
    <row r="171" s="15" customFormat="1">
      <c r="A171" s="15"/>
      <c r="B171" s="255"/>
      <c r="C171" s="256"/>
      <c r="D171" s="227" t="s">
        <v>137</v>
      </c>
      <c r="E171" s="257" t="s">
        <v>19</v>
      </c>
      <c r="F171" s="258" t="s">
        <v>141</v>
      </c>
      <c r="G171" s="256"/>
      <c r="H171" s="259">
        <v>1100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137</v>
      </c>
      <c r="AU171" s="265" t="s">
        <v>81</v>
      </c>
      <c r="AV171" s="15" t="s">
        <v>131</v>
      </c>
      <c r="AW171" s="15" t="s">
        <v>34</v>
      </c>
      <c r="AX171" s="15" t="s">
        <v>79</v>
      </c>
      <c r="AY171" s="265" t="s">
        <v>123</v>
      </c>
    </row>
    <row r="172" s="2" customFormat="1" ht="33" customHeight="1">
      <c r="A172" s="40"/>
      <c r="B172" s="41"/>
      <c r="C172" s="214" t="s">
        <v>8</v>
      </c>
      <c r="D172" s="214" t="s">
        <v>126</v>
      </c>
      <c r="E172" s="215" t="s">
        <v>210</v>
      </c>
      <c r="F172" s="216" t="s">
        <v>211</v>
      </c>
      <c r="G172" s="217" t="s">
        <v>129</v>
      </c>
      <c r="H172" s="218">
        <v>1100</v>
      </c>
      <c r="I172" s="219"/>
      <c r="J172" s="220">
        <f>ROUND(I172*H172,2)</f>
        <v>0</v>
      </c>
      <c r="K172" s="216" t="s">
        <v>130</v>
      </c>
      <c r="L172" s="46"/>
      <c r="M172" s="221" t="s">
        <v>19</v>
      </c>
      <c r="N172" s="222" t="s">
        <v>43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131</v>
      </c>
      <c r="AT172" s="225" t="s">
        <v>126</v>
      </c>
      <c r="AU172" s="225" t="s">
        <v>81</v>
      </c>
      <c r="AY172" s="19" t="s">
        <v>123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131</v>
      </c>
      <c r="BM172" s="225" t="s">
        <v>212</v>
      </c>
    </row>
    <row r="173" s="2" customFormat="1">
      <c r="A173" s="40"/>
      <c r="B173" s="41"/>
      <c r="C173" s="42"/>
      <c r="D173" s="227" t="s">
        <v>133</v>
      </c>
      <c r="E173" s="42"/>
      <c r="F173" s="228" t="s">
        <v>213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133</v>
      </c>
      <c r="AU173" s="19" t="s">
        <v>81</v>
      </c>
    </row>
    <row r="174" s="2" customFormat="1">
      <c r="A174" s="40"/>
      <c r="B174" s="41"/>
      <c r="C174" s="42"/>
      <c r="D174" s="232" t="s">
        <v>135</v>
      </c>
      <c r="E174" s="42"/>
      <c r="F174" s="233" t="s">
        <v>214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135</v>
      </c>
      <c r="AU174" s="19" t="s">
        <v>81</v>
      </c>
    </row>
    <row r="175" s="13" customFormat="1">
      <c r="A175" s="13"/>
      <c r="B175" s="234"/>
      <c r="C175" s="235"/>
      <c r="D175" s="227" t="s">
        <v>137</v>
      </c>
      <c r="E175" s="236" t="s">
        <v>19</v>
      </c>
      <c r="F175" s="237" t="s">
        <v>138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137</v>
      </c>
      <c r="AU175" s="243" t="s">
        <v>81</v>
      </c>
      <c r="AV175" s="13" t="s">
        <v>79</v>
      </c>
      <c r="AW175" s="13" t="s">
        <v>34</v>
      </c>
      <c r="AX175" s="13" t="s">
        <v>72</v>
      </c>
      <c r="AY175" s="243" t="s">
        <v>123</v>
      </c>
    </row>
    <row r="176" s="13" customFormat="1">
      <c r="A176" s="13"/>
      <c r="B176" s="234"/>
      <c r="C176" s="235"/>
      <c r="D176" s="227" t="s">
        <v>137</v>
      </c>
      <c r="E176" s="236" t="s">
        <v>19</v>
      </c>
      <c r="F176" s="237" t="s">
        <v>208</v>
      </c>
      <c r="G176" s="235"/>
      <c r="H176" s="236" t="s">
        <v>19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137</v>
      </c>
      <c r="AU176" s="243" t="s">
        <v>81</v>
      </c>
      <c r="AV176" s="13" t="s">
        <v>79</v>
      </c>
      <c r="AW176" s="13" t="s">
        <v>34</v>
      </c>
      <c r="AX176" s="13" t="s">
        <v>72</v>
      </c>
      <c r="AY176" s="243" t="s">
        <v>123</v>
      </c>
    </row>
    <row r="177" s="14" customFormat="1">
      <c r="A177" s="14"/>
      <c r="B177" s="244"/>
      <c r="C177" s="245"/>
      <c r="D177" s="227" t="s">
        <v>137</v>
      </c>
      <c r="E177" s="246" t="s">
        <v>19</v>
      </c>
      <c r="F177" s="247" t="s">
        <v>140</v>
      </c>
      <c r="G177" s="245"/>
      <c r="H177" s="248">
        <v>550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137</v>
      </c>
      <c r="AU177" s="254" t="s">
        <v>81</v>
      </c>
      <c r="AV177" s="14" t="s">
        <v>81</v>
      </c>
      <c r="AW177" s="14" t="s">
        <v>34</v>
      </c>
      <c r="AX177" s="14" t="s">
        <v>72</v>
      </c>
      <c r="AY177" s="254" t="s">
        <v>123</v>
      </c>
    </row>
    <row r="178" s="13" customFormat="1">
      <c r="A178" s="13"/>
      <c r="B178" s="234"/>
      <c r="C178" s="235"/>
      <c r="D178" s="227" t="s">
        <v>137</v>
      </c>
      <c r="E178" s="236" t="s">
        <v>19</v>
      </c>
      <c r="F178" s="237" t="s">
        <v>209</v>
      </c>
      <c r="G178" s="235"/>
      <c r="H178" s="236" t="s">
        <v>19</v>
      </c>
      <c r="I178" s="238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137</v>
      </c>
      <c r="AU178" s="243" t="s">
        <v>81</v>
      </c>
      <c r="AV178" s="13" t="s">
        <v>79</v>
      </c>
      <c r="AW178" s="13" t="s">
        <v>34</v>
      </c>
      <c r="AX178" s="13" t="s">
        <v>72</v>
      </c>
      <c r="AY178" s="243" t="s">
        <v>123</v>
      </c>
    </row>
    <row r="179" s="14" customFormat="1">
      <c r="A179" s="14"/>
      <c r="B179" s="244"/>
      <c r="C179" s="245"/>
      <c r="D179" s="227" t="s">
        <v>137</v>
      </c>
      <c r="E179" s="246" t="s">
        <v>19</v>
      </c>
      <c r="F179" s="247" t="s">
        <v>140</v>
      </c>
      <c r="G179" s="245"/>
      <c r="H179" s="248">
        <v>550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137</v>
      </c>
      <c r="AU179" s="254" t="s">
        <v>81</v>
      </c>
      <c r="AV179" s="14" t="s">
        <v>81</v>
      </c>
      <c r="AW179" s="14" t="s">
        <v>34</v>
      </c>
      <c r="AX179" s="14" t="s">
        <v>72</v>
      </c>
      <c r="AY179" s="254" t="s">
        <v>123</v>
      </c>
    </row>
    <row r="180" s="15" customFormat="1">
      <c r="A180" s="15"/>
      <c r="B180" s="255"/>
      <c r="C180" s="256"/>
      <c r="D180" s="227" t="s">
        <v>137</v>
      </c>
      <c r="E180" s="257" t="s">
        <v>19</v>
      </c>
      <c r="F180" s="258" t="s">
        <v>141</v>
      </c>
      <c r="G180" s="256"/>
      <c r="H180" s="259">
        <v>1100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137</v>
      </c>
      <c r="AU180" s="265" t="s">
        <v>81</v>
      </c>
      <c r="AV180" s="15" t="s">
        <v>131</v>
      </c>
      <c r="AW180" s="15" t="s">
        <v>34</v>
      </c>
      <c r="AX180" s="15" t="s">
        <v>79</v>
      </c>
      <c r="AY180" s="265" t="s">
        <v>123</v>
      </c>
    </row>
    <row r="181" s="12" customFormat="1" ht="22.8" customHeight="1">
      <c r="A181" s="12"/>
      <c r="B181" s="198"/>
      <c r="C181" s="199"/>
      <c r="D181" s="200" t="s">
        <v>71</v>
      </c>
      <c r="E181" s="212" t="s">
        <v>215</v>
      </c>
      <c r="F181" s="212" t="s">
        <v>216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SUM(P182:P187)</f>
        <v>0</v>
      </c>
      <c r="Q181" s="206"/>
      <c r="R181" s="207">
        <f>SUM(R182:R187)</f>
        <v>0.62630000000000008</v>
      </c>
      <c r="S181" s="206"/>
      <c r="T181" s="208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79</v>
      </c>
      <c r="AT181" s="210" t="s">
        <v>71</v>
      </c>
      <c r="AU181" s="210" t="s">
        <v>79</v>
      </c>
      <c r="AY181" s="209" t="s">
        <v>123</v>
      </c>
      <c r="BK181" s="211">
        <f>SUM(BK182:BK187)</f>
        <v>0</v>
      </c>
    </row>
    <row r="182" s="2" customFormat="1" ht="24.15" customHeight="1">
      <c r="A182" s="40"/>
      <c r="B182" s="41"/>
      <c r="C182" s="214" t="s">
        <v>217</v>
      </c>
      <c r="D182" s="214" t="s">
        <v>126</v>
      </c>
      <c r="E182" s="215" t="s">
        <v>218</v>
      </c>
      <c r="F182" s="216" t="s">
        <v>219</v>
      </c>
      <c r="G182" s="217" t="s">
        <v>220</v>
      </c>
      <c r="H182" s="218">
        <v>5</v>
      </c>
      <c r="I182" s="219"/>
      <c r="J182" s="220">
        <f>ROUND(I182*H182,2)</f>
        <v>0</v>
      </c>
      <c r="K182" s="216" t="s">
        <v>19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0.12526000000000001</v>
      </c>
      <c r="R182" s="223">
        <f>Q182*H182</f>
        <v>0.62630000000000008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131</v>
      </c>
      <c r="AT182" s="225" t="s">
        <v>126</v>
      </c>
      <c r="AU182" s="225" t="s">
        <v>81</v>
      </c>
      <c r="AY182" s="19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131</v>
      </c>
      <c r="BM182" s="225" t="s">
        <v>221</v>
      </c>
    </row>
    <row r="183" s="2" customFormat="1">
      <c r="A183" s="40"/>
      <c r="B183" s="41"/>
      <c r="C183" s="42"/>
      <c r="D183" s="227" t="s">
        <v>133</v>
      </c>
      <c r="E183" s="42"/>
      <c r="F183" s="228" t="s">
        <v>222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133</v>
      </c>
      <c r="AU183" s="19" t="s">
        <v>81</v>
      </c>
    </row>
    <row r="184" s="2" customFormat="1">
      <c r="A184" s="40"/>
      <c r="B184" s="41"/>
      <c r="C184" s="42"/>
      <c r="D184" s="227" t="s">
        <v>223</v>
      </c>
      <c r="E184" s="42"/>
      <c r="F184" s="266" t="s">
        <v>224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223</v>
      </c>
      <c r="AU184" s="19" t="s">
        <v>81</v>
      </c>
    </row>
    <row r="185" s="13" customFormat="1">
      <c r="A185" s="13"/>
      <c r="B185" s="234"/>
      <c r="C185" s="235"/>
      <c r="D185" s="227" t="s">
        <v>137</v>
      </c>
      <c r="E185" s="236" t="s">
        <v>19</v>
      </c>
      <c r="F185" s="237" t="s">
        <v>138</v>
      </c>
      <c r="G185" s="235"/>
      <c r="H185" s="236" t="s">
        <v>19</v>
      </c>
      <c r="I185" s="238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137</v>
      </c>
      <c r="AU185" s="243" t="s">
        <v>81</v>
      </c>
      <c r="AV185" s="13" t="s">
        <v>79</v>
      </c>
      <c r="AW185" s="13" t="s">
        <v>34</v>
      </c>
      <c r="AX185" s="13" t="s">
        <v>72</v>
      </c>
      <c r="AY185" s="243" t="s">
        <v>123</v>
      </c>
    </row>
    <row r="186" s="14" customFormat="1">
      <c r="A186" s="14"/>
      <c r="B186" s="244"/>
      <c r="C186" s="245"/>
      <c r="D186" s="227" t="s">
        <v>137</v>
      </c>
      <c r="E186" s="246" t="s">
        <v>19</v>
      </c>
      <c r="F186" s="247" t="s">
        <v>178</v>
      </c>
      <c r="G186" s="245"/>
      <c r="H186" s="248">
        <v>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137</v>
      </c>
      <c r="AU186" s="254" t="s">
        <v>81</v>
      </c>
      <c r="AV186" s="14" t="s">
        <v>81</v>
      </c>
      <c r="AW186" s="14" t="s">
        <v>34</v>
      </c>
      <c r="AX186" s="14" t="s">
        <v>72</v>
      </c>
      <c r="AY186" s="254" t="s">
        <v>123</v>
      </c>
    </row>
    <row r="187" s="15" customFormat="1">
      <c r="A187" s="15"/>
      <c r="B187" s="255"/>
      <c r="C187" s="256"/>
      <c r="D187" s="227" t="s">
        <v>137</v>
      </c>
      <c r="E187" s="257" t="s">
        <v>19</v>
      </c>
      <c r="F187" s="258" t="s">
        <v>141</v>
      </c>
      <c r="G187" s="256"/>
      <c r="H187" s="259">
        <v>5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137</v>
      </c>
      <c r="AU187" s="265" t="s">
        <v>81</v>
      </c>
      <c r="AV187" s="15" t="s">
        <v>131</v>
      </c>
      <c r="AW187" s="15" t="s">
        <v>34</v>
      </c>
      <c r="AX187" s="15" t="s">
        <v>79</v>
      </c>
      <c r="AY187" s="265" t="s">
        <v>123</v>
      </c>
    </row>
    <row r="188" s="12" customFormat="1" ht="22.8" customHeight="1">
      <c r="A188" s="12"/>
      <c r="B188" s="198"/>
      <c r="C188" s="199"/>
      <c r="D188" s="200" t="s">
        <v>71</v>
      </c>
      <c r="E188" s="212" t="s">
        <v>149</v>
      </c>
      <c r="F188" s="212" t="s">
        <v>225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SUM(P189:P208)</f>
        <v>0</v>
      </c>
      <c r="Q188" s="206"/>
      <c r="R188" s="207">
        <f>SUM(R189:R208)</f>
        <v>31.725000000000001</v>
      </c>
      <c r="S188" s="206"/>
      <c r="T188" s="208">
        <f>SUM(T189:T208)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79</v>
      </c>
      <c r="AT188" s="210" t="s">
        <v>71</v>
      </c>
      <c r="AU188" s="210" t="s">
        <v>79</v>
      </c>
      <c r="AY188" s="209" t="s">
        <v>123</v>
      </c>
      <c r="BK188" s="211">
        <f>SUM(BK189:BK208)</f>
        <v>0</v>
      </c>
    </row>
    <row r="189" s="2" customFormat="1" ht="33" customHeight="1">
      <c r="A189" s="40"/>
      <c r="B189" s="41"/>
      <c r="C189" s="214" t="s">
        <v>226</v>
      </c>
      <c r="D189" s="214" t="s">
        <v>126</v>
      </c>
      <c r="E189" s="215" t="s">
        <v>227</v>
      </c>
      <c r="F189" s="216" t="s">
        <v>228</v>
      </c>
      <c r="G189" s="217" t="s">
        <v>164</v>
      </c>
      <c r="H189" s="218">
        <v>150</v>
      </c>
      <c r="I189" s="219"/>
      <c r="J189" s="220">
        <f>ROUND(I189*H189,2)</f>
        <v>0</v>
      </c>
      <c r="K189" s="216" t="s">
        <v>130</v>
      </c>
      <c r="L189" s="46"/>
      <c r="M189" s="221" t="s">
        <v>19</v>
      </c>
      <c r="N189" s="222" t="s">
        <v>43</v>
      </c>
      <c r="O189" s="86"/>
      <c r="P189" s="223">
        <f>O189*H189</f>
        <v>0</v>
      </c>
      <c r="Q189" s="223">
        <v>0.15540000000000001</v>
      </c>
      <c r="R189" s="223">
        <f>Q189*H189</f>
        <v>23.310000000000002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131</v>
      </c>
      <c r="AT189" s="225" t="s">
        <v>126</v>
      </c>
      <c r="AU189" s="225" t="s">
        <v>81</v>
      </c>
      <c r="AY189" s="19" t="s">
        <v>123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131</v>
      </c>
      <c r="BM189" s="225" t="s">
        <v>229</v>
      </c>
    </row>
    <row r="190" s="2" customFormat="1">
      <c r="A190" s="40"/>
      <c r="B190" s="41"/>
      <c r="C190" s="42"/>
      <c r="D190" s="227" t="s">
        <v>133</v>
      </c>
      <c r="E190" s="42"/>
      <c r="F190" s="228" t="s">
        <v>230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133</v>
      </c>
      <c r="AU190" s="19" t="s">
        <v>81</v>
      </c>
    </row>
    <row r="191" s="2" customFormat="1">
      <c r="A191" s="40"/>
      <c r="B191" s="41"/>
      <c r="C191" s="42"/>
      <c r="D191" s="232" t="s">
        <v>135</v>
      </c>
      <c r="E191" s="42"/>
      <c r="F191" s="233" t="s">
        <v>231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135</v>
      </c>
      <c r="AU191" s="19" t="s">
        <v>81</v>
      </c>
    </row>
    <row r="192" s="13" customFormat="1">
      <c r="A192" s="13"/>
      <c r="B192" s="234"/>
      <c r="C192" s="235"/>
      <c r="D192" s="227" t="s">
        <v>137</v>
      </c>
      <c r="E192" s="236" t="s">
        <v>19</v>
      </c>
      <c r="F192" s="237" t="s">
        <v>138</v>
      </c>
      <c r="G192" s="235"/>
      <c r="H192" s="236" t="s">
        <v>19</v>
      </c>
      <c r="I192" s="238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137</v>
      </c>
      <c r="AU192" s="243" t="s">
        <v>81</v>
      </c>
      <c r="AV192" s="13" t="s">
        <v>79</v>
      </c>
      <c r="AW192" s="13" t="s">
        <v>34</v>
      </c>
      <c r="AX192" s="13" t="s">
        <v>72</v>
      </c>
      <c r="AY192" s="243" t="s">
        <v>123</v>
      </c>
    </row>
    <row r="193" s="13" customFormat="1">
      <c r="A193" s="13"/>
      <c r="B193" s="234"/>
      <c r="C193" s="235"/>
      <c r="D193" s="227" t="s">
        <v>137</v>
      </c>
      <c r="E193" s="236" t="s">
        <v>19</v>
      </c>
      <c r="F193" s="237" t="s">
        <v>232</v>
      </c>
      <c r="G193" s="235"/>
      <c r="H193" s="236" t="s">
        <v>19</v>
      </c>
      <c r="I193" s="238"/>
      <c r="J193" s="235"/>
      <c r="K193" s="235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137</v>
      </c>
      <c r="AU193" s="243" t="s">
        <v>81</v>
      </c>
      <c r="AV193" s="13" t="s">
        <v>79</v>
      </c>
      <c r="AW193" s="13" t="s">
        <v>34</v>
      </c>
      <c r="AX193" s="13" t="s">
        <v>72</v>
      </c>
      <c r="AY193" s="243" t="s">
        <v>123</v>
      </c>
    </row>
    <row r="194" s="14" customFormat="1">
      <c r="A194" s="14"/>
      <c r="B194" s="244"/>
      <c r="C194" s="245"/>
      <c r="D194" s="227" t="s">
        <v>137</v>
      </c>
      <c r="E194" s="246" t="s">
        <v>19</v>
      </c>
      <c r="F194" s="247" t="s">
        <v>169</v>
      </c>
      <c r="G194" s="245"/>
      <c r="H194" s="248">
        <v>150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137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123</v>
      </c>
    </row>
    <row r="195" s="15" customFormat="1">
      <c r="A195" s="15"/>
      <c r="B195" s="255"/>
      <c r="C195" s="256"/>
      <c r="D195" s="227" t="s">
        <v>137</v>
      </c>
      <c r="E195" s="257" t="s">
        <v>19</v>
      </c>
      <c r="F195" s="258" t="s">
        <v>141</v>
      </c>
      <c r="G195" s="256"/>
      <c r="H195" s="259">
        <v>150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137</v>
      </c>
      <c r="AU195" s="265" t="s">
        <v>81</v>
      </c>
      <c r="AV195" s="15" t="s">
        <v>131</v>
      </c>
      <c r="AW195" s="15" t="s">
        <v>34</v>
      </c>
      <c r="AX195" s="15" t="s">
        <v>79</v>
      </c>
      <c r="AY195" s="265" t="s">
        <v>123</v>
      </c>
    </row>
    <row r="196" s="2" customFormat="1" ht="16.5" customHeight="1">
      <c r="A196" s="40"/>
      <c r="B196" s="41"/>
      <c r="C196" s="267" t="s">
        <v>233</v>
      </c>
      <c r="D196" s="267" t="s">
        <v>234</v>
      </c>
      <c r="E196" s="268" t="s">
        <v>235</v>
      </c>
      <c r="F196" s="269" t="s">
        <v>236</v>
      </c>
      <c r="G196" s="270" t="s">
        <v>164</v>
      </c>
      <c r="H196" s="271">
        <v>153</v>
      </c>
      <c r="I196" s="272"/>
      <c r="J196" s="273">
        <f>ROUND(I196*H196,2)</f>
        <v>0</v>
      </c>
      <c r="K196" s="269" t="s">
        <v>130</v>
      </c>
      <c r="L196" s="274"/>
      <c r="M196" s="275" t="s">
        <v>19</v>
      </c>
      <c r="N196" s="276" t="s">
        <v>43</v>
      </c>
      <c r="O196" s="86"/>
      <c r="P196" s="223">
        <f>O196*H196</f>
        <v>0</v>
      </c>
      <c r="Q196" s="223">
        <v>0.055</v>
      </c>
      <c r="R196" s="223">
        <f>Q196*H196</f>
        <v>8.4150000000000009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215</v>
      </c>
      <c r="AT196" s="225" t="s">
        <v>234</v>
      </c>
      <c r="AU196" s="225" t="s">
        <v>81</v>
      </c>
      <c r="AY196" s="19" t="s">
        <v>123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131</v>
      </c>
      <c r="BM196" s="225" t="s">
        <v>237</v>
      </c>
    </row>
    <row r="197" s="2" customFormat="1">
      <c r="A197" s="40"/>
      <c r="B197" s="41"/>
      <c r="C197" s="42"/>
      <c r="D197" s="227" t="s">
        <v>133</v>
      </c>
      <c r="E197" s="42"/>
      <c r="F197" s="228" t="s">
        <v>236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133</v>
      </c>
      <c r="AU197" s="19" t="s">
        <v>81</v>
      </c>
    </row>
    <row r="198" s="13" customFormat="1">
      <c r="A198" s="13"/>
      <c r="B198" s="234"/>
      <c r="C198" s="235"/>
      <c r="D198" s="227" t="s">
        <v>137</v>
      </c>
      <c r="E198" s="236" t="s">
        <v>19</v>
      </c>
      <c r="F198" s="237" t="s">
        <v>238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137</v>
      </c>
      <c r="AU198" s="243" t="s">
        <v>81</v>
      </c>
      <c r="AV198" s="13" t="s">
        <v>79</v>
      </c>
      <c r="AW198" s="13" t="s">
        <v>34</v>
      </c>
      <c r="AX198" s="13" t="s">
        <v>72</v>
      </c>
      <c r="AY198" s="243" t="s">
        <v>123</v>
      </c>
    </row>
    <row r="199" s="13" customFormat="1">
      <c r="A199" s="13"/>
      <c r="B199" s="234"/>
      <c r="C199" s="235"/>
      <c r="D199" s="227" t="s">
        <v>137</v>
      </c>
      <c r="E199" s="236" t="s">
        <v>19</v>
      </c>
      <c r="F199" s="237" t="s">
        <v>239</v>
      </c>
      <c r="G199" s="235"/>
      <c r="H199" s="236" t="s">
        <v>19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137</v>
      </c>
      <c r="AU199" s="243" t="s">
        <v>81</v>
      </c>
      <c r="AV199" s="13" t="s">
        <v>79</v>
      </c>
      <c r="AW199" s="13" t="s">
        <v>34</v>
      </c>
      <c r="AX199" s="13" t="s">
        <v>72</v>
      </c>
      <c r="AY199" s="243" t="s">
        <v>123</v>
      </c>
    </row>
    <row r="200" s="14" customFormat="1">
      <c r="A200" s="14"/>
      <c r="B200" s="244"/>
      <c r="C200" s="245"/>
      <c r="D200" s="227" t="s">
        <v>137</v>
      </c>
      <c r="E200" s="246" t="s">
        <v>19</v>
      </c>
      <c r="F200" s="247" t="s">
        <v>169</v>
      </c>
      <c r="G200" s="245"/>
      <c r="H200" s="248">
        <v>150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137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123</v>
      </c>
    </row>
    <row r="201" s="15" customFormat="1">
      <c r="A201" s="15"/>
      <c r="B201" s="255"/>
      <c r="C201" s="256"/>
      <c r="D201" s="227" t="s">
        <v>137</v>
      </c>
      <c r="E201" s="257" t="s">
        <v>19</v>
      </c>
      <c r="F201" s="258" t="s">
        <v>141</v>
      </c>
      <c r="G201" s="256"/>
      <c r="H201" s="259">
        <v>150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5" t="s">
        <v>137</v>
      </c>
      <c r="AU201" s="265" t="s">
        <v>81</v>
      </c>
      <c r="AV201" s="15" t="s">
        <v>131</v>
      </c>
      <c r="AW201" s="15" t="s">
        <v>34</v>
      </c>
      <c r="AX201" s="15" t="s">
        <v>79</v>
      </c>
      <c r="AY201" s="265" t="s">
        <v>123</v>
      </c>
    </row>
    <row r="202" s="14" customFormat="1">
      <c r="A202" s="14"/>
      <c r="B202" s="244"/>
      <c r="C202" s="245"/>
      <c r="D202" s="227" t="s">
        <v>137</v>
      </c>
      <c r="E202" s="245"/>
      <c r="F202" s="247" t="s">
        <v>240</v>
      </c>
      <c r="G202" s="245"/>
      <c r="H202" s="248">
        <v>153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137</v>
      </c>
      <c r="AU202" s="254" t="s">
        <v>81</v>
      </c>
      <c r="AV202" s="14" t="s">
        <v>81</v>
      </c>
      <c r="AW202" s="14" t="s">
        <v>4</v>
      </c>
      <c r="AX202" s="14" t="s">
        <v>79</v>
      </c>
      <c r="AY202" s="254" t="s">
        <v>123</v>
      </c>
    </row>
    <row r="203" s="2" customFormat="1" ht="16.5" customHeight="1">
      <c r="A203" s="40"/>
      <c r="B203" s="41"/>
      <c r="C203" s="214" t="s">
        <v>241</v>
      </c>
      <c r="D203" s="214" t="s">
        <v>126</v>
      </c>
      <c r="E203" s="215" t="s">
        <v>242</v>
      </c>
      <c r="F203" s="216" t="s">
        <v>243</v>
      </c>
      <c r="G203" s="217" t="s">
        <v>220</v>
      </c>
      <c r="H203" s="218">
        <v>5</v>
      </c>
      <c r="I203" s="219"/>
      <c r="J203" s="220">
        <f>ROUND(I203*H203,2)</f>
        <v>0</v>
      </c>
      <c r="K203" s="216" t="s">
        <v>19</v>
      </c>
      <c r="L203" s="46"/>
      <c r="M203" s="221" t="s">
        <v>19</v>
      </c>
      <c r="N203" s="222" t="s">
        <v>43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131</v>
      </c>
      <c r="AT203" s="225" t="s">
        <v>126</v>
      </c>
      <c r="AU203" s="225" t="s">
        <v>81</v>
      </c>
      <c r="AY203" s="19" t="s">
        <v>123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131</v>
      </c>
      <c r="BM203" s="225" t="s">
        <v>244</v>
      </c>
    </row>
    <row r="204" s="2" customFormat="1">
      <c r="A204" s="40"/>
      <c r="B204" s="41"/>
      <c r="C204" s="42"/>
      <c r="D204" s="227" t="s">
        <v>133</v>
      </c>
      <c r="E204" s="42"/>
      <c r="F204" s="228" t="s">
        <v>243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133</v>
      </c>
      <c r="AU204" s="19" t="s">
        <v>81</v>
      </c>
    </row>
    <row r="205" s="2" customFormat="1">
      <c r="A205" s="40"/>
      <c r="B205" s="41"/>
      <c r="C205" s="42"/>
      <c r="D205" s="227" t="s">
        <v>223</v>
      </c>
      <c r="E205" s="42"/>
      <c r="F205" s="266" t="s">
        <v>245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223</v>
      </c>
      <c r="AU205" s="19" t="s">
        <v>81</v>
      </c>
    </row>
    <row r="206" s="13" customFormat="1">
      <c r="A206" s="13"/>
      <c r="B206" s="234"/>
      <c r="C206" s="235"/>
      <c r="D206" s="227" t="s">
        <v>137</v>
      </c>
      <c r="E206" s="236" t="s">
        <v>19</v>
      </c>
      <c r="F206" s="237" t="s">
        <v>138</v>
      </c>
      <c r="G206" s="235"/>
      <c r="H206" s="236" t="s">
        <v>19</v>
      </c>
      <c r="I206" s="238"/>
      <c r="J206" s="235"/>
      <c r="K206" s="235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137</v>
      </c>
      <c r="AU206" s="243" t="s">
        <v>81</v>
      </c>
      <c r="AV206" s="13" t="s">
        <v>79</v>
      </c>
      <c r="AW206" s="13" t="s">
        <v>34</v>
      </c>
      <c r="AX206" s="13" t="s">
        <v>72</v>
      </c>
      <c r="AY206" s="243" t="s">
        <v>123</v>
      </c>
    </row>
    <row r="207" s="14" customFormat="1">
      <c r="A207" s="14"/>
      <c r="B207" s="244"/>
      <c r="C207" s="245"/>
      <c r="D207" s="227" t="s">
        <v>137</v>
      </c>
      <c r="E207" s="246" t="s">
        <v>19</v>
      </c>
      <c r="F207" s="247" t="s">
        <v>178</v>
      </c>
      <c r="G207" s="245"/>
      <c r="H207" s="248">
        <v>5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137</v>
      </c>
      <c r="AU207" s="254" t="s">
        <v>81</v>
      </c>
      <c r="AV207" s="14" t="s">
        <v>81</v>
      </c>
      <c r="AW207" s="14" t="s">
        <v>34</v>
      </c>
      <c r="AX207" s="14" t="s">
        <v>72</v>
      </c>
      <c r="AY207" s="254" t="s">
        <v>123</v>
      </c>
    </row>
    <row r="208" s="15" customFormat="1">
      <c r="A208" s="15"/>
      <c r="B208" s="255"/>
      <c r="C208" s="256"/>
      <c r="D208" s="227" t="s">
        <v>137</v>
      </c>
      <c r="E208" s="257" t="s">
        <v>19</v>
      </c>
      <c r="F208" s="258" t="s">
        <v>141</v>
      </c>
      <c r="G208" s="256"/>
      <c r="H208" s="259">
        <v>5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137</v>
      </c>
      <c r="AU208" s="265" t="s">
        <v>81</v>
      </c>
      <c r="AV208" s="15" t="s">
        <v>131</v>
      </c>
      <c r="AW208" s="15" t="s">
        <v>34</v>
      </c>
      <c r="AX208" s="15" t="s">
        <v>79</v>
      </c>
      <c r="AY208" s="265" t="s">
        <v>123</v>
      </c>
    </row>
    <row r="209" s="12" customFormat="1" ht="22.8" customHeight="1">
      <c r="A209" s="12"/>
      <c r="B209" s="198"/>
      <c r="C209" s="199"/>
      <c r="D209" s="200" t="s">
        <v>71</v>
      </c>
      <c r="E209" s="212" t="s">
        <v>246</v>
      </c>
      <c r="F209" s="212" t="s">
        <v>247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SUM(P210:P243)</f>
        <v>0</v>
      </c>
      <c r="Q209" s="206"/>
      <c r="R209" s="207">
        <f>SUM(R210:R243)</f>
        <v>0</v>
      </c>
      <c r="S209" s="206"/>
      <c r="T209" s="208">
        <f>SUM(T210:T243)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79</v>
      </c>
      <c r="AT209" s="210" t="s">
        <v>71</v>
      </c>
      <c r="AU209" s="210" t="s">
        <v>79</v>
      </c>
      <c r="AY209" s="209" t="s">
        <v>123</v>
      </c>
      <c r="BK209" s="211">
        <f>SUM(BK210:BK243)</f>
        <v>0</v>
      </c>
    </row>
    <row r="210" s="2" customFormat="1" ht="21.75" customHeight="1">
      <c r="A210" s="40"/>
      <c r="B210" s="41"/>
      <c r="C210" s="214" t="s">
        <v>178</v>
      </c>
      <c r="D210" s="214" t="s">
        <v>126</v>
      </c>
      <c r="E210" s="215" t="s">
        <v>248</v>
      </c>
      <c r="F210" s="216" t="s">
        <v>249</v>
      </c>
      <c r="G210" s="217" t="s">
        <v>250</v>
      </c>
      <c r="H210" s="218">
        <v>633</v>
      </c>
      <c r="I210" s="219"/>
      <c r="J210" s="220">
        <f>ROUND(I210*H210,2)</f>
        <v>0</v>
      </c>
      <c r="K210" s="216" t="s">
        <v>130</v>
      </c>
      <c r="L210" s="46"/>
      <c r="M210" s="221" t="s">
        <v>19</v>
      </c>
      <c r="N210" s="222" t="s">
        <v>43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131</v>
      </c>
      <c r="AT210" s="225" t="s">
        <v>126</v>
      </c>
      <c r="AU210" s="225" t="s">
        <v>81</v>
      </c>
      <c r="AY210" s="19" t="s">
        <v>123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131</v>
      </c>
      <c r="BM210" s="225" t="s">
        <v>251</v>
      </c>
    </row>
    <row r="211" s="2" customFormat="1">
      <c r="A211" s="40"/>
      <c r="B211" s="41"/>
      <c r="C211" s="42"/>
      <c r="D211" s="227" t="s">
        <v>133</v>
      </c>
      <c r="E211" s="42"/>
      <c r="F211" s="228" t="s">
        <v>252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133</v>
      </c>
      <c r="AU211" s="19" t="s">
        <v>81</v>
      </c>
    </row>
    <row r="212" s="2" customFormat="1">
      <c r="A212" s="40"/>
      <c r="B212" s="41"/>
      <c r="C212" s="42"/>
      <c r="D212" s="232" t="s">
        <v>135</v>
      </c>
      <c r="E212" s="42"/>
      <c r="F212" s="233" t="s">
        <v>253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135</v>
      </c>
      <c r="AU212" s="19" t="s">
        <v>81</v>
      </c>
    </row>
    <row r="213" s="13" customFormat="1">
      <c r="A213" s="13"/>
      <c r="B213" s="234"/>
      <c r="C213" s="235"/>
      <c r="D213" s="227" t="s">
        <v>137</v>
      </c>
      <c r="E213" s="236" t="s">
        <v>19</v>
      </c>
      <c r="F213" s="237" t="s">
        <v>138</v>
      </c>
      <c r="G213" s="235"/>
      <c r="H213" s="236" t="s">
        <v>19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137</v>
      </c>
      <c r="AU213" s="243" t="s">
        <v>81</v>
      </c>
      <c r="AV213" s="13" t="s">
        <v>79</v>
      </c>
      <c r="AW213" s="13" t="s">
        <v>34</v>
      </c>
      <c r="AX213" s="13" t="s">
        <v>72</v>
      </c>
      <c r="AY213" s="243" t="s">
        <v>123</v>
      </c>
    </row>
    <row r="214" s="13" customFormat="1">
      <c r="A214" s="13"/>
      <c r="B214" s="234"/>
      <c r="C214" s="235"/>
      <c r="D214" s="227" t="s">
        <v>137</v>
      </c>
      <c r="E214" s="236" t="s">
        <v>19</v>
      </c>
      <c r="F214" s="237" t="s">
        <v>254</v>
      </c>
      <c r="G214" s="235"/>
      <c r="H214" s="236" t="s">
        <v>19</v>
      </c>
      <c r="I214" s="238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137</v>
      </c>
      <c r="AU214" s="243" t="s">
        <v>81</v>
      </c>
      <c r="AV214" s="13" t="s">
        <v>79</v>
      </c>
      <c r="AW214" s="13" t="s">
        <v>34</v>
      </c>
      <c r="AX214" s="13" t="s">
        <v>72</v>
      </c>
      <c r="AY214" s="243" t="s">
        <v>123</v>
      </c>
    </row>
    <row r="215" s="14" customFormat="1">
      <c r="A215" s="14"/>
      <c r="B215" s="244"/>
      <c r="C215" s="245"/>
      <c r="D215" s="227" t="s">
        <v>137</v>
      </c>
      <c r="E215" s="246" t="s">
        <v>19</v>
      </c>
      <c r="F215" s="247" t="s">
        <v>255</v>
      </c>
      <c r="G215" s="245"/>
      <c r="H215" s="248">
        <v>189.75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137</v>
      </c>
      <c r="AU215" s="254" t="s">
        <v>81</v>
      </c>
      <c r="AV215" s="14" t="s">
        <v>81</v>
      </c>
      <c r="AW215" s="14" t="s">
        <v>34</v>
      </c>
      <c r="AX215" s="14" t="s">
        <v>72</v>
      </c>
      <c r="AY215" s="254" t="s">
        <v>123</v>
      </c>
    </row>
    <row r="216" s="14" customFormat="1">
      <c r="A216" s="14"/>
      <c r="B216" s="244"/>
      <c r="C216" s="245"/>
      <c r="D216" s="227" t="s">
        <v>137</v>
      </c>
      <c r="E216" s="246" t="s">
        <v>19</v>
      </c>
      <c r="F216" s="247" t="s">
        <v>256</v>
      </c>
      <c r="G216" s="245"/>
      <c r="H216" s="248">
        <v>412.5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137</v>
      </c>
      <c r="AU216" s="254" t="s">
        <v>81</v>
      </c>
      <c r="AV216" s="14" t="s">
        <v>81</v>
      </c>
      <c r="AW216" s="14" t="s">
        <v>34</v>
      </c>
      <c r="AX216" s="14" t="s">
        <v>72</v>
      </c>
      <c r="AY216" s="254" t="s">
        <v>123</v>
      </c>
    </row>
    <row r="217" s="14" customFormat="1">
      <c r="A217" s="14"/>
      <c r="B217" s="244"/>
      <c r="C217" s="245"/>
      <c r="D217" s="227" t="s">
        <v>137</v>
      </c>
      <c r="E217" s="246" t="s">
        <v>19</v>
      </c>
      <c r="F217" s="247" t="s">
        <v>257</v>
      </c>
      <c r="G217" s="245"/>
      <c r="H217" s="248">
        <v>30.75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137</v>
      </c>
      <c r="AU217" s="254" t="s">
        <v>81</v>
      </c>
      <c r="AV217" s="14" t="s">
        <v>81</v>
      </c>
      <c r="AW217" s="14" t="s">
        <v>34</v>
      </c>
      <c r="AX217" s="14" t="s">
        <v>72</v>
      </c>
      <c r="AY217" s="254" t="s">
        <v>123</v>
      </c>
    </row>
    <row r="218" s="15" customFormat="1">
      <c r="A218" s="15"/>
      <c r="B218" s="255"/>
      <c r="C218" s="256"/>
      <c r="D218" s="227" t="s">
        <v>137</v>
      </c>
      <c r="E218" s="257" t="s">
        <v>19</v>
      </c>
      <c r="F218" s="258" t="s">
        <v>141</v>
      </c>
      <c r="G218" s="256"/>
      <c r="H218" s="259">
        <v>633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137</v>
      </c>
      <c r="AU218" s="265" t="s">
        <v>81</v>
      </c>
      <c r="AV218" s="15" t="s">
        <v>131</v>
      </c>
      <c r="AW218" s="15" t="s">
        <v>34</v>
      </c>
      <c r="AX218" s="15" t="s">
        <v>79</v>
      </c>
      <c r="AY218" s="265" t="s">
        <v>123</v>
      </c>
    </row>
    <row r="219" s="2" customFormat="1" ht="24.15" customHeight="1">
      <c r="A219" s="40"/>
      <c r="B219" s="41"/>
      <c r="C219" s="214" t="s">
        <v>258</v>
      </c>
      <c r="D219" s="214" t="s">
        <v>126</v>
      </c>
      <c r="E219" s="215" t="s">
        <v>259</v>
      </c>
      <c r="F219" s="216" t="s">
        <v>260</v>
      </c>
      <c r="G219" s="217" t="s">
        <v>250</v>
      </c>
      <c r="H219" s="218">
        <v>8862</v>
      </c>
      <c r="I219" s="219"/>
      <c r="J219" s="220">
        <f>ROUND(I219*H219,2)</f>
        <v>0</v>
      </c>
      <c r="K219" s="216" t="s">
        <v>130</v>
      </c>
      <c r="L219" s="46"/>
      <c r="M219" s="221" t="s">
        <v>19</v>
      </c>
      <c r="N219" s="222" t="s">
        <v>43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131</v>
      </c>
      <c r="AT219" s="225" t="s">
        <v>126</v>
      </c>
      <c r="AU219" s="225" t="s">
        <v>81</v>
      </c>
      <c r="AY219" s="19" t="s">
        <v>123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79</v>
      </c>
      <c r="BK219" s="226">
        <f>ROUND(I219*H219,2)</f>
        <v>0</v>
      </c>
      <c r="BL219" s="19" t="s">
        <v>131</v>
      </c>
      <c r="BM219" s="225" t="s">
        <v>261</v>
      </c>
    </row>
    <row r="220" s="2" customFormat="1">
      <c r="A220" s="40"/>
      <c r="B220" s="41"/>
      <c r="C220" s="42"/>
      <c r="D220" s="227" t="s">
        <v>133</v>
      </c>
      <c r="E220" s="42"/>
      <c r="F220" s="228" t="s">
        <v>262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133</v>
      </c>
      <c r="AU220" s="19" t="s">
        <v>81</v>
      </c>
    </row>
    <row r="221" s="2" customFormat="1">
      <c r="A221" s="40"/>
      <c r="B221" s="41"/>
      <c r="C221" s="42"/>
      <c r="D221" s="232" t="s">
        <v>135</v>
      </c>
      <c r="E221" s="42"/>
      <c r="F221" s="233" t="s">
        <v>263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135</v>
      </c>
      <c r="AU221" s="19" t="s">
        <v>81</v>
      </c>
    </row>
    <row r="222" s="13" customFormat="1">
      <c r="A222" s="13"/>
      <c r="B222" s="234"/>
      <c r="C222" s="235"/>
      <c r="D222" s="227" t="s">
        <v>137</v>
      </c>
      <c r="E222" s="236" t="s">
        <v>19</v>
      </c>
      <c r="F222" s="237" t="s">
        <v>138</v>
      </c>
      <c r="G222" s="235"/>
      <c r="H222" s="236" t="s">
        <v>19</v>
      </c>
      <c r="I222" s="238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137</v>
      </c>
      <c r="AU222" s="243" t="s">
        <v>81</v>
      </c>
      <c r="AV222" s="13" t="s">
        <v>79</v>
      </c>
      <c r="AW222" s="13" t="s">
        <v>34</v>
      </c>
      <c r="AX222" s="13" t="s">
        <v>72</v>
      </c>
      <c r="AY222" s="243" t="s">
        <v>123</v>
      </c>
    </row>
    <row r="223" s="13" customFormat="1">
      <c r="A223" s="13"/>
      <c r="B223" s="234"/>
      <c r="C223" s="235"/>
      <c r="D223" s="227" t="s">
        <v>137</v>
      </c>
      <c r="E223" s="236" t="s">
        <v>19</v>
      </c>
      <c r="F223" s="237" t="s">
        <v>264</v>
      </c>
      <c r="G223" s="235"/>
      <c r="H223" s="236" t="s">
        <v>19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137</v>
      </c>
      <c r="AU223" s="243" t="s">
        <v>81</v>
      </c>
      <c r="AV223" s="13" t="s">
        <v>79</v>
      </c>
      <c r="AW223" s="13" t="s">
        <v>34</v>
      </c>
      <c r="AX223" s="13" t="s">
        <v>72</v>
      </c>
      <c r="AY223" s="243" t="s">
        <v>123</v>
      </c>
    </row>
    <row r="224" s="14" customFormat="1">
      <c r="A224" s="14"/>
      <c r="B224" s="244"/>
      <c r="C224" s="245"/>
      <c r="D224" s="227" t="s">
        <v>137</v>
      </c>
      <c r="E224" s="246" t="s">
        <v>19</v>
      </c>
      <c r="F224" s="247" t="s">
        <v>265</v>
      </c>
      <c r="G224" s="245"/>
      <c r="H224" s="248">
        <v>8862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137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123</v>
      </c>
    </row>
    <row r="225" s="15" customFormat="1">
      <c r="A225" s="15"/>
      <c r="B225" s="255"/>
      <c r="C225" s="256"/>
      <c r="D225" s="227" t="s">
        <v>137</v>
      </c>
      <c r="E225" s="257" t="s">
        <v>19</v>
      </c>
      <c r="F225" s="258" t="s">
        <v>141</v>
      </c>
      <c r="G225" s="256"/>
      <c r="H225" s="259">
        <v>8862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137</v>
      </c>
      <c r="AU225" s="265" t="s">
        <v>81</v>
      </c>
      <c r="AV225" s="15" t="s">
        <v>131</v>
      </c>
      <c r="AW225" s="15" t="s">
        <v>34</v>
      </c>
      <c r="AX225" s="15" t="s">
        <v>79</v>
      </c>
      <c r="AY225" s="265" t="s">
        <v>123</v>
      </c>
    </row>
    <row r="226" s="2" customFormat="1" ht="37.8" customHeight="1">
      <c r="A226" s="40"/>
      <c r="B226" s="41"/>
      <c r="C226" s="214" t="s">
        <v>266</v>
      </c>
      <c r="D226" s="214" t="s">
        <v>126</v>
      </c>
      <c r="E226" s="215" t="s">
        <v>267</v>
      </c>
      <c r="F226" s="216" t="s">
        <v>268</v>
      </c>
      <c r="G226" s="217" t="s">
        <v>250</v>
      </c>
      <c r="H226" s="218">
        <v>30.75</v>
      </c>
      <c r="I226" s="219"/>
      <c r="J226" s="220">
        <f>ROUND(I226*H226,2)</f>
        <v>0</v>
      </c>
      <c r="K226" s="216" t="s">
        <v>130</v>
      </c>
      <c r="L226" s="46"/>
      <c r="M226" s="221" t="s">
        <v>19</v>
      </c>
      <c r="N226" s="222" t="s">
        <v>43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131</v>
      </c>
      <c r="AT226" s="225" t="s">
        <v>126</v>
      </c>
      <c r="AU226" s="225" t="s">
        <v>81</v>
      </c>
      <c r="AY226" s="19" t="s">
        <v>123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79</v>
      </c>
      <c r="BK226" s="226">
        <f>ROUND(I226*H226,2)</f>
        <v>0</v>
      </c>
      <c r="BL226" s="19" t="s">
        <v>131</v>
      </c>
      <c r="BM226" s="225" t="s">
        <v>269</v>
      </c>
    </row>
    <row r="227" s="2" customFormat="1">
      <c r="A227" s="40"/>
      <c r="B227" s="41"/>
      <c r="C227" s="42"/>
      <c r="D227" s="227" t="s">
        <v>133</v>
      </c>
      <c r="E227" s="42"/>
      <c r="F227" s="228" t="s">
        <v>270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133</v>
      </c>
      <c r="AU227" s="19" t="s">
        <v>81</v>
      </c>
    </row>
    <row r="228" s="2" customFormat="1">
      <c r="A228" s="40"/>
      <c r="B228" s="41"/>
      <c r="C228" s="42"/>
      <c r="D228" s="232" t="s">
        <v>135</v>
      </c>
      <c r="E228" s="42"/>
      <c r="F228" s="233" t="s">
        <v>271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135</v>
      </c>
      <c r="AU228" s="19" t="s">
        <v>81</v>
      </c>
    </row>
    <row r="229" s="13" customFormat="1">
      <c r="A229" s="13"/>
      <c r="B229" s="234"/>
      <c r="C229" s="235"/>
      <c r="D229" s="227" t="s">
        <v>137</v>
      </c>
      <c r="E229" s="236" t="s">
        <v>19</v>
      </c>
      <c r="F229" s="237" t="s">
        <v>138</v>
      </c>
      <c r="G229" s="235"/>
      <c r="H229" s="236" t="s">
        <v>19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137</v>
      </c>
      <c r="AU229" s="243" t="s">
        <v>81</v>
      </c>
      <c r="AV229" s="13" t="s">
        <v>79</v>
      </c>
      <c r="AW229" s="13" t="s">
        <v>34</v>
      </c>
      <c r="AX229" s="13" t="s">
        <v>72</v>
      </c>
      <c r="AY229" s="243" t="s">
        <v>123</v>
      </c>
    </row>
    <row r="230" s="14" customFormat="1">
      <c r="A230" s="14"/>
      <c r="B230" s="244"/>
      <c r="C230" s="245"/>
      <c r="D230" s="227" t="s">
        <v>137</v>
      </c>
      <c r="E230" s="246" t="s">
        <v>19</v>
      </c>
      <c r="F230" s="247" t="s">
        <v>257</v>
      </c>
      <c r="G230" s="245"/>
      <c r="H230" s="248">
        <v>30.75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137</v>
      </c>
      <c r="AU230" s="254" t="s">
        <v>81</v>
      </c>
      <c r="AV230" s="14" t="s">
        <v>81</v>
      </c>
      <c r="AW230" s="14" t="s">
        <v>34</v>
      </c>
      <c r="AX230" s="14" t="s">
        <v>72</v>
      </c>
      <c r="AY230" s="254" t="s">
        <v>123</v>
      </c>
    </row>
    <row r="231" s="15" customFormat="1">
      <c r="A231" s="15"/>
      <c r="B231" s="255"/>
      <c r="C231" s="256"/>
      <c r="D231" s="227" t="s">
        <v>137</v>
      </c>
      <c r="E231" s="257" t="s">
        <v>19</v>
      </c>
      <c r="F231" s="258" t="s">
        <v>141</v>
      </c>
      <c r="G231" s="256"/>
      <c r="H231" s="259">
        <v>30.75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137</v>
      </c>
      <c r="AU231" s="265" t="s">
        <v>81</v>
      </c>
      <c r="AV231" s="15" t="s">
        <v>131</v>
      </c>
      <c r="AW231" s="15" t="s">
        <v>34</v>
      </c>
      <c r="AX231" s="15" t="s">
        <v>79</v>
      </c>
      <c r="AY231" s="265" t="s">
        <v>123</v>
      </c>
    </row>
    <row r="232" s="2" customFormat="1" ht="44.25" customHeight="1">
      <c r="A232" s="40"/>
      <c r="B232" s="41"/>
      <c r="C232" s="214" t="s">
        <v>272</v>
      </c>
      <c r="D232" s="214" t="s">
        <v>126</v>
      </c>
      <c r="E232" s="215" t="s">
        <v>273</v>
      </c>
      <c r="F232" s="216" t="s">
        <v>274</v>
      </c>
      <c r="G232" s="217" t="s">
        <v>250</v>
      </c>
      <c r="H232" s="218">
        <v>412.5</v>
      </c>
      <c r="I232" s="219"/>
      <c r="J232" s="220">
        <f>ROUND(I232*H232,2)</f>
        <v>0</v>
      </c>
      <c r="K232" s="216" t="s">
        <v>130</v>
      </c>
      <c r="L232" s="46"/>
      <c r="M232" s="221" t="s">
        <v>19</v>
      </c>
      <c r="N232" s="222" t="s">
        <v>43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131</v>
      </c>
      <c r="AT232" s="225" t="s">
        <v>126</v>
      </c>
      <c r="AU232" s="225" t="s">
        <v>81</v>
      </c>
      <c r="AY232" s="19" t="s">
        <v>123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131</v>
      </c>
      <c r="BM232" s="225" t="s">
        <v>275</v>
      </c>
    </row>
    <row r="233" s="2" customFormat="1">
      <c r="A233" s="40"/>
      <c r="B233" s="41"/>
      <c r="C233" s="42"/>
      <c r="D233" s="227" t="s">
        <v>133</v>
      </c>
      <c r="E233" s="42"/>
      <c r="F233" s="228" t="s">
        <v>276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133</v>
      </c>
      <c r="AU233" s="19" t="s">
        <v>81</v>
      </c>
    </row>
    <row r="234" s="2" customFormat="1">
      <c r="A234" s="40"/>
      <c r="B234" s="41"/>
      <c r="C234" s="42"/>
      <c r="D234" s="232" t="s">
        <v>135</v>
      </c>
      <c r="E234" s="42"/>
      <c r="F234" s="233" t="s">
        <v>277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135</v>
      </c>
      <c r="AU234" s="19" t="s">
        <v>81</v>
      </c>
    </row>
    <row r="235" s="13" customFormat="1">
      <c r="A235" s="13"/>
      <c r="B235" s="234"/>
      <c r="C235" s="235"/>
      <c r="D235" s="227" t="s">
        <v>137</v>
      </c>
      <c r="E235" s="236" t="s">
        <v>19</v>
      </c>
      <c r="F235" s="237" t="s">
        <v>138</v>
      </c>
      <c r="G235" s="235"/>
      <c r="H235" s="236" t="s">
        <v>19</v>
      </c>
      <c r="I235" s="238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137</v>
      </c>
      <c r="AU235" s="243" t="s">
        <v>81</v>
      </c>
      <c r="AV235" s="13" t="s">
        <v>79</v>
      </c>
      <c r="AW235" s="13" t="s">
        <v>34</v>
      </c>
      <c r="AX235" s="13" t="s">
        <v>72</v>
      </c>
      <c r="AY235" s="243" t="s">
        <v>123</v>
      </c>
    </row>
    <row r="236" s="14" customFormat="1">
      <c r="A236" s="14"/>
      <c r="B236" s="244"/>
      <c r="C236" s="245"/>
      <c r="D236" s="227" t="s">
        <v>137</v>
      </c>
      <c r="E236" s="246" t="s">
        <v>19</v>
      </c>
      <c r="F236" s="247" t="s">
        <v>256</v>
      </c>
      <c r="G236" s="245"/>
      <c r="H236" s="248">
        <v>412.5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137</v>
      </c>
      <c r="AU236" s="254" t="s">
        <v>81</v>
      </c>
      <c r="AV236" s="14" t="s">
        <v>81</v>
      </c>
      <c r="AW236" s="14" t="s">
        <v>34</v>
      </c>
      <c r="AX236" s="14" t="s">
        <v>72</v>
      </c>
      <c r="AY236" s="254" t="s">
        <v>123</v>
      </c>
    </row>
    <row r="237" s="15" customFormat="1">
      <c r="A237" s="15"/>
      <c r="B237" s="255"/>
      <c r="C237" s="256"/>
      <c r="D237" s="227" t="s">
        <v>137</v>
      </c>
      <c r="E237" s="257" t="s">
        <v>19</v>
      </c>
      <c r="F237" s="258" t="s">
        <v>141</v>
      </c>
      <c r="G237" s="256"/>
      <c r="H237" s="259">
        <v>412.5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137</v>
      </c>
      <c r="AU237" s="265" t="s">
        <v>81</v>
      </c>
      <c r="AV237" s="15" t="s">
        <v>131</v>
      </c>
      <c r="AW237" s="15" t="s">
        <v>34</v>
      </c>
      <c r="AX237" s="15" t="s">
        <v>79</v>
      </c>
      <c r="AY237" s="265" t="s">
        <v>123</v>
      </c>
    </row>
    <row r="238" s="2" customFormat="1" ht="44.25" customHeight="1">
      <c r="A238" s="40"/>
      <c r="B238" s="41"/>
      <c r="C238" s="214" t="s">
        <v>278</v>
      </c>
      <c r="D238" s="214" t="s">
        <v>126</v>
      </c>
      <c r="E238" s="215" t="s">
        <v>279</v>
      </c>
      <c r="F238" s="216" t="s">
        <v>280</v>
      </c>
      <c r="G238" s="217" t="s">
        <v>250</v>
      </c>
      <c r="H238" s="218">
        <v>189.75</v>
      </c>
      <c r="I238" s="219"/>
      <c r="J238" s="220">
        <f>ROUND(I238*H238,2)</f>
        <v>0</v>
      </c>
      <c r="K238" s="216" t="s">
        <v>130</v>
      </c>
      <c r="L238" s="46"/>
      <c r="M238" s="221" t="s">
        <v>19</v>
      </c>
      <c r="N238" s="222" t="s">
        <v>43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131</v>
      </c>
      <c r="AT238" s="225" t="s">
        <v>126</v>
      </c>
      <c r="AU238" s="225" t="s">
        <v>81</v>
      </c>
      <c r="AY238" s="19" t="s">
        <v>123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131</v>
      </c>
      <c r="BM238" s="225" t="s">
        <v>281</v>
      </c>
    </row>
    <row r="239" s="2" customFormat="1">
      <c r="A239" s="40"/>
      <c r="B239" s="41"/>
      <c r="C239" s="42"/>
      <c r="D239" s="227" t="s">
        <v>133</v>
      </c>
      <c r="E239" s="42"/>
      <c r="F239" s="228" t="s">
        <v>282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133</v>
      </c>
      <c r="AU239" s="19" t="s">
        <v>81</v>
      </c>
    </row>
    <row r="240" s="2" customFormat="1">
      <c r="A240" s="40"/>
      <c r="B240" s="41"/>
      <c r="C240" s="42"/>
      <c r="D240" s="232" t="s">
        <v>135</v>
      </c>
      <c r="E240" s="42"/>
      <c r="F240" s="233" t="s">
        <v>283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135</v>
      </c>
      <c r="AU240" s="19" t="s">
        <v>81</v>
      </c>
    </row>
    <row r="241" s="13" customFormat="1">
      <c r="A241" s="13"/>
      <c r="B241" s="234"/>
      <c r="C241" s="235"/>
      <c r="D241" s="227" t="s">
        <v>137</v>
      </c>
      <c r="E241" s="236" t="s">
        <v>19</v>
      </c>
      <c r="F241" s="237" t="s">
        <v>138</v>
      </c>
      <c r="G241" s="235"/>
      <c r="H241" s="236" t="s">
        <v>19</v>
      </c>
      <c r="I241" s="238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137</v>
      </c>
      <c r="AU241" s="243" t="s">
        <v>81</v>
      </c>
      <c r="AV241" s="13" t="s">
        <v>79</v>
      </c>
      <c r="AW241" s="13" t="s">
        <v>34</v>
      </c>
      <c r="AX241" s="13" t="s">
        <v>72</v>
      </c>
      <c r="AY241" s="243" t="s">
        <v>123</v>
      </c>
    </row>
    <row r="242" s="14" customFormat="1">
      <c r="A242" s="14"/>
      <c r="B242" s="244"/>
      <c r="C242" s="245"/>
      <c r="D242" s="227" t="s">
        <v>137</v>
      </c>
      <c r="E242" s="246" t="s">
        <v>19</v>
      </c>
      <c r="F242" s="247" t="s">
        <v>255</v>
      </c>
      <c r="G242" s="245"/>
      <c r="H242" s="248">
        <v>189.75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137</v>
      </c>
      <c r="AU242" s="254" t="s">
        <v>81</v>
      </c>
      <c r="AV242" s="14" t="s">
        <v>81</v>
      </c>
      <c r="AW242" s="14" t="s">
        <v>34</v>
      </c>
      <c r="AX242" s="14" t="s">
        <v>72</v>
      </c>
      <c r="AY242" s="254" t="s">
        <v>123</v>
      </c>
    </row>
    <row r="243" s="15" customFormat="1">
      <c r="A243" s="15"/>
      <c r="B243" s="255"/>
      <c r="C243" s="256"/>
      <c r="D243" s="227" t="s">
        <v>137</v>
      </c>
      <c r="E243" s="257" t="s">
        <v>19</v>
      </c>
      <c r="F243" s="258" t="s">
        <v>141</v>
      </c>
      <c r="G243" s="256"/>
      <c r="H243" s="259">
        <v>189.75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5" t="s">
        <v>137</v>
      </c>
      <c r="AU243" s="265" t="s">
        <v>81</v>
      </c>
      <c r="AV243" s="15" t="s">
        <v>131</v>
      </c>
      <c r="AW243" s="15" t="s">
        <v>34</v>
      </c>
      <c r="AX243" s="15" t="s">
        <v>79</v>
      </c>
      <c r="AY243" s="265" t="s">
        <v>123</v>
      </c>
    </row>
    <row r="244" s="12" customFormat="1" ht="22.8" customHeight="1">
      <c r="A244" s="12"/>
      <c r="B244" s="198"/>
      <c r="C244" s="199"/>
      <c r="D244" s="200" t="s">
        <v>71</v>
      </c>
      <c r="E244" s="212" t="s">
        <v>284</v>
      </c>
      <c r="F244" s="212" t="s">
        <v>285</v>
      </c>
      <c r="G244" s="199"/>
      <c r="H244" s="199"/>
      <c r="I244" s="202"/>
      <c r="J244" s="213">
        <f>BK244</f>
        <v>0</v>
      </c>
      <c r="K244" s="199"/>
      <c r="L244" s="204"/>
      <c r="M244" s="205"/>
      <c r="N244" s="206"/>
      <c r="O244" s="206"/>
      <c r="P244" s="207">
        <f>SUM(P245:P247)</f>
        <v>0</v>
      </c>
      <c r="Q244" s="206"/>
      <c r="R244" s="207">
        <f>SUM(R245:R247)</f>
        <v>0</v>
      </c>
      <c r="S244" s="206"/>
      <c r="T244" s="208">
        <f>SUM(T245:T247)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9" t="s">
        <v>79</v>
      </c>
      <c r="AT244" s="210" t="s">
        <v>71</v>
      </c>
      <c r="AU244" s="210" t="s">
        <v>79</v>
      </c>
      <c r="AY244" s="209" t="s">
        <v>123</v>
      </c>
      <c r="BK244" s="211">
        <f>SUM(BK245:BK247)</f>
        <v>0</v>
      </c>
    </row>
    <row r="245" s="2" customFormat="1" ht="33" customHeight="1">
      <c r="A245" s="40"/>
      <c r="B245" s="41"/>
      <c r="C245" s="214" t="s">
        <v>215</v>
      </c>
      <c r="D245" s="214" t="s">
        <v>126</v>
      </c>
      <c r="E245" s="215" t="s">
        <v>286</v>
      </c>
      <c r="F245" s="216" t="s">
        <v>287</v>
      </c>
      <c r="G245" s="217" t="s">
        <v>250</v>
      </c>
      <c r="H245" s="218">
        <v>32.460999999999999</v>
      </c>
      <c r="I245" s="219"/>
      <c r="J245" s="220">
        <f>ROUND(I245*H245,2)</f>
        <v>0</v>
      </c>
      <c r="K245" s="216" t="s">
        <v>130</v>
      </c>
      <c r="L245" s="46"/>
      <c r="M245" s="221" t="s">
        <v>19</v>
      </c>
      <c r="N245" s="222" t="s">
        <v>43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131</v>
      </c>
      <c r="AT245" s="225" t="s">
        <v>126</v>
      </c>
      <c r="AU245" s="225" t="s">
        <v>81</v>
      </c>
      <c r="AY245" s="19" t="s">
        <v>123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131</v>
      </c>
      <c r="BM245" s="225" t="s">
        <v>288</v>
      </c>
    </row>
    <row r="246" s="2" customFormat="1">
      <c r="A246" s="40"/>
      <c r="B246" s="41"/>
      <c r="C246" s="42"/>
      <c r="D246" s="227" t="s">
        <v>133</v>
      </c>
      <c r="E246" s="42"/>
      <c r="F246" s="228" t="s">
        <v>289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133</v>
      </c>
      <c r="AU246" s="19" t="s">
        <v>81</v>
      </c>
    </row>
    <row r="247" s="2" customFormat="1">
      <c r="A247" s="40"/>
      <c r="B247" s="41"/>
      <c r="C247" s="42"/>
      <c r="D247" s="232" t="s">
        <v>135</v>
      </c>
      <c r="E247" s="42"/>
      <c r="F247" s="233" t="s">
        <v>290</v>
      </c>
      <c r="G247" s="42"/>
      <c r="H247" s="42"/>
      <c r="I247" s="229"/>
      <c r="J247" s="42"/>
      <c r="K247" s="42"/>
      <c r="L247" s="46"/>
      <c r="M247" s="277"/>
      <c r="N247" s="278"/>
      <c r="O247" s="279"/>
      <c r="P247" s="279"/>
      <c r="Q247" s="279"/>
      <c r="R247" s="279"/>
      <c r="S247" s="279"/>
      <c r="T247" s="28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135</v>
      </c>
      <c r="AU247" s="19" t="s">
        <v>81</v>
      </c>
    </row>
    <row r="248" s="2" customFormat="1" ht="6.96" customHeight="1">
      <c r="A248" s="40"/>
      <c r="B248" s="61"/>
      <c r="C248" s="62"/>
      <c r="D248" s="62"/>
      <c r="E248" s="62"/>
      <c r="F248" s="62"/>
      <c r="G248" s="62"/>
      <c r="H248" s="62"/>
      <c r="I248" s="62"/>
      <c r="J248" s="62"/>
      <c r="K248" s="62"/>
      <c r="L248" s="46"/>
      <c r="M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</row>
  </sheetData>
  <sheetProtection sheet="1" autoFilter="0" formatColumns="0" formatRows="0" objects="1" scenarios="1" spinCount="100000" saltValue="kw3KJg6jGN9mPTtLY+KYl0qzGBvRn5O2gtQeEkW3NKF9B58iBHpv/1OFGAn34nGS4ko8vyYxnAogkYgVVz2x6A==" hashValue="hSDByxOaf5m3A34L7Vo/XBQ7AApM+L4r5BRArDjMPRP17OL7GNE3CI3iEcEL91049vqNa1X12XLVmyCTkE0P2g==" algorithmName="SHA-512" password="CC35"/>
  <autoFilter ref="C91:K2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4_01/113107221"/>
    <hyperlink ref="F104" r:id="rId2" display="https://podminky.urs.cz/item/CS_URS_2024_01/113107224"/>
    <hyperlink ref="F112" r:id="rId3" display="https://podminky.urs.cz/item/CS_URS_2024_01/113154333"/>
    <hyperlink ref="F119" r:id="rId4" display="https://podminky.urs.cz/item/CS_URS_2024_01/113154334"/>
    <hyperlink ref="F126" r:id="rId5" display="https://podminky.urs.cz/item/CS_URS_2024_01/113202111"/>
    <hyperlink ref="F133" r:id="rId6" display="https://podminky.urs.cz/item/CS_URS_2024_01/181152302"/>
    <hyperlink ref="F141" r:id="rId7" display="https://podminky.urs.cz/item/CS_URS_2024_01/564861111"/>
    <hyperlink ref="F151" r:id="rId8" display="https://podminky.urs.cz/item/CS_URS_2024_01/565135121"/>
    <hyperlink ref="F158" r:id="rId9" display="https://podminky.urs.cz/item/CS_URS_2024_01/573111115"/>
    <hyperlink ref="F165" r:id="rId10" display="https://podminky.urs.cz/item/CS_URS_2024_01/573231106"/>
    <hyperlink ref="F174" r:id="rId11" display="https://podminky.urs.cz/item/CS_URS_2024_01/577144221"/>
    <hyperlink ref="F191" r:id="rId12" display="https://podminky.urs.cz/item/CS_URS_2024_01/916131213"/>
    <hyperlink ref="F212" r:id="rId13" display="https://podminky.urs.cz/item/CS_URS_2024_01/997221551"/>
    <hyperlink ref="F221" r:id="rId14" display="https://podminky.urs.cz/item/CS_URS_2024_01/997221559"/>
    <hyperlink ref="F228" r:id="rId15" display="https://podminky.urs.cz/item/CS_URS_2024_01/997221861"/>
    <hyperlink ref="F234" r:id="rId16" display="https://podminky.urs.cz/item/CS_URS_2024_01/997221873"/>
    <hyperlink ref="F240" r:id="rId17" display="https://podminky.urs.cz/item/CS_URS_2024_01/997221875"/>
    <hyperlink ref="F247" r:id="rId18" display="https://podminky.urs.cz/item/CS_URS_2024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Hlavní polní cesta HC3 a výsadba LBC Háje, LBK 769703-2 a IP3 v k.ú. Třebětice</v>
      </c>
      <c r="F7" s="144"/>
      <c r="G7" s="144"/>
      <c r="H7" s="144"/>
      <c r="L7" s="22"/>
    </row>
    <row r="8" s="1" customFormat="1" ht="12" customHeight="1">
      <c r="B8" s="22"/>
      <c r="D8" s="144" t="s">
        <v>93</v>
      </c>
      <c r="L8" s="22"/>
    </row>
    <row r="9" s="2" customFormat="1" ht="16.5" customHeight="1">
      <c r="A9" s="40"/>
      <c r="B9" s="46"/>
      <c r="C9" s="40"/>
      <c r="D9" s="40"/>
      <c r="E9" s="145" t="s">
        <v>94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291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18. 1. 2024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35</v>
      </c>
      <c r="E25" s="40"/>
      <c r="F25" s="40"/>
      <c r="G25" s="40"/>
      <c r="H25" s="40"/>
      <c r="I25" s="144" t="s">
        <v>26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33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ROUND((SUM(BE94:BE546)),  2)</f>
        <v>0</v>
      </c>
      <c r="G35" s="40"/>
      <c r="H35" s="40"/>
      <c r="I35" s="159">
        <v>0.20999999999999999</v>
      </c>
      <c r="J35" s="158">
        <f>ROUND(((SUM(BE94:BE546))*I35),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ROUND((SUM(BF94:BF546)),  2)</f>
        <v>0</v>
      </c>
      <c r="G36" s="40"/>
      <c r="H36" s="40"/>
      <c r="I36" s="159">
        <v>0.14999999999999999</v>
      </c>
      <c r="J36" s="158">
        <f>ROUND(((SUM(BF94:BF546))*I36),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ROUND((SUM(BG94:BG546)),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ROUND((SUM(BH94:BH546)),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ROUND((SUM(BI94:BI546)),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Hlavní polní cesta HC3 a výsadba LBC Háje, LBK 769703-2 a IP3 v k.ú. Třebětice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101.2 - Hlavní polní cesta HC3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k.ú. Třebětice</v>
      </c>
      <c r="G56" s="42"/>
      <c r="H56" s="42"/>
      <c r="I56" s="34" t="s">
        <v>23</v>
      </c>
      <c r="J56" s="74" t="str">
        <f>IF(J14="","",J14)</f>
        <v>18. 1. 2024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>AGPOL s.r.o., Jungmannova 153/12, 77900 Olomouc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40.0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AGPOL s.r.o., Jungmannova 153/12, 77900 Olomouc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98</v>
      </c>
      <c r="D61" s="173"/>
      <c r="E61" s="173"/>
      <c r="F61" s="173"/>
      <c r="G61" s="173"/>
      <c r="H61" s="173"/>
      <c r="I61" s="173"/>
      <c r="J61" s="174" t="s">
        <v>99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100</v>
      </c>
    </row>
    <row r="64" s="9" customFormat="1" ht="24.96" customHeight="1">
      <c r="A64" s="9"/>
      <c r="B64" s="176"/>
      <c r="C64" s="177"/>
      <c r="D64" s="178" t="s">
        <v>101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102</v>
      </c>
      <c r="E65" s="184"/>
      <c r="F65" s="184"/>
      <c r="G65" s="184"/>
      <c r="H65" s="184"/>
      <c r="I65" s="184"/>
      <c r="J65" s="185">
        <f>J96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292</v>
      </c>
      <c r="E66" s="184"/>
      <c r="F66" s="184"/>
      <c r="G66" s="184"/>
      <c r="H66" s="184"/>
      <c r="I66" s="184"/>
      <c r="J66" s="185">
        <f>J231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293</v>
      </c>
      <c r="E67" s="184"/>
      <c r="F67" s="184"/>
      <c r="G67" s="184"/>
      <c r="H67" s="184"/>
      <c r="I67" s="184"/>
      <c r="J67" s="185">
        <f>J271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103</v>
      </c>
      <c r="E68" s="184"/>
      <c r="F68" s="184"/>
      <c r="G68" s="184"/>
      <c r="H68" s="184"/>
      <c r="I68" s="184"/>
      <c r="J68" s="185">
        <f>J335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104</v>
      </c>
      <c r="E69" s="184"/>
      <c r="F69" s="184"/>
      <c r="G69" s="184"/>
      <c r="H69" s="184"/>
      <c r="I69" s="184"/>
      <c r="J69" s="185">
        <f>J456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105</v>
      </c>
      <c r="E70" s="184"/>
      <c r="F70" s="184"/>
      <c r="G70" s="184"/>
      <c r="H70" s="184"/>
      <c r="I70" s="184"/>
      <c r="J70" s="185">
        <f>J481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106</v>
      </c>
      <c r="E71" s="184"/>
      <c r="F71" s="184"/>
      <c r="G71" s="184"/>
      <c r="H71" s="184"/>
      <c r="I71" s="184"/>
      <c r="J71" s="185">
        <f>J522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107</v>
      </c>
      <c r="E72" s="184"/>
      <c r="F72" s="184"/>
      <c r="G72" s="184"/>
      <c r="H72" s="184"/>
      <c r="I72" s="184"/>
      <c r="J72" s="185">
        <f>J543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108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6.25" customHeight="1">
      <c r="A82" s="40"/>
      <c r="B82" s="41"/>
      <c r="C82" s="42"/>
      <c r="D82" s="42"/>
      <c r="E82" s="171" t="str">
        <f>E7</f>
        <v>Hlavní polní cesta HC3 a výsadba LBC Háje, LBK 769703-2 a IP3 v k.ú. Třebětice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93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94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95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SO 101.2 - Hlavní polní cesta HC3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k.ú. Třebětice</v>
      </c>
      <c r="G88" s="42"/>
      <c r="H88" s="42"/>
      <c r="I88" s="34" t="s">
        <v>23</v>
      </c>
      <c r="J88" s="74" t="str">
        <f>IF(J14="","",J14)</f>
        <v>18. 1. 2024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40.05" customHeight="1">
      <c r="A90" s="40"/>
      <c r="B90" s="41"/>
      <c r="C90" s="34" t="s">
        <v>25</v>
      </c>
      <c r="D90" s="42"/>
      <c r="E90" s="42"/>
      <c r="F90" s="29" t="str">
        <f>E17</f>
        <v xml:space="preserve"> </v>
      </c>
      <c r="G90" s="42"/>
      <c r="H90" s="42"/>
      <c r="I90" s="34" t="s">
        <v>31</v>
      </c>
      <c r="J90" s="38" t="str">
        <f>E23</f>
        <v>AGPOL s.r.o., Jungmannova 153/12, 77900 Olomouc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40.05" customHeight="1">
      <c r="A91" s="40"/>
      <c r="B91" s="41"/>
      <c r="C91" s="34" t="s">
        <v>29</v>
      </c>
      <c r="D91" s="42"/>
      <c r="E91" s="42"/>
      <c r="F91" s="29" t="str">
        <f>IF(E20="","",E20)</f>
        <v>Vyplň údaj</v>
      </c>
      <c r="G91" s="42"/>
      <c r="H91" s="42"/>
      <c r="I91" s="34" t="s">
        <v>35</v>
      </c>
      <c r="J91" s="38" t="str">
        <f>E26</f>
        <v>AGPOL s.r.o., Jungmannova 153/12, 77900 Olomouc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109</v>
      </c>
      <c r="D93" s="190" t="s">
        <v>57</v>
      </c>
      <c r="E93" s="190" t="s">
        <v>53</v>
      </c>
      <c r="F93" s="190" t="s">
        <v>54</v>
      </c>
      <c r="G93" s="190" t="s">
        <v>110</v>
      </c>
      <c r="H93" s="190" t="s">
        <v>111</v>
      </c>
      <c r="I93" s="190" t="s">
        <v>112</v>
      </c>
      <c r="J93" s="190" t="s">
        <v>99</v>
      </c>
      <c r="K93" s="191" t="s">
        <v>113</v>
      </c>
      <c r="L93" s="192"/>
      <c r="M93" s="94" t="s">
        <v>19</v>
      </c>
      <c r="N93" s="95" t="s">
        <v>42</v>
      </c>
      <c r="O93" s="95" t="s">
        <v>114</v>
      </c>
      <c r="P93" s="95" t="s">
        <v>115</v>
      </c>
      <c r="Q93" s="95" t="s">
        <v>116</v>
      </c>
      <c r="R93" s="95" t="s">
        <v>117</v>
      </c>
      <c r="S93" s="95" t="s">
        <v>118</v>
      </c>
      <c r="T93" s="96" t="s">
        <v>119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120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</f>
        <v>0</v>
      </c>
      <c r="Q94" s="98"/>
      <c r="R94" s="195">
        <f>R95</f>
        <v>1622.4823684300002</v>
      </c>
      <c r="S94" s="98"/>
      <c r="T94" s="196">
        <f>T95</f>
        <v>147.5752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100</v>
      </c>
      <c r="BK94" s="197">
        <f>BK95</f>
        <v>0</v>
      </c>
    </row>
    <row r="95" s="12" customFormat="1" ht="25.92" customHeight="1">
      <c r="A95" s="12"/>
      <c r="B95" s="198"/>
      <c r="C95" s="199"/>
      <c r="D95" s="200" t="s">
        <v>71</v>
      </c>
      <c r="E95" s="201" t="s">
        <v>121</v>
      </c>
      <c r="F95" s="201" t="s">
        <v>122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P96+P231+P271+P335+P456+P481+P522+P543</f>
        <v>0</v>
      </c>
      <c r="Q95" s="206"/>
      <c r="R95" s="207">
        <f>R96+R231+R271+R335+R456+R481+R522+R543</f>
        <v>1622.4823684300002</v>
      </c>
      <c r="S95" s="206"/>
      <c r="T95" s="208">
        <f>T96+T231+T271+T335+T456+T481+T522+T543</f>
        <v>147.5752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79</v>
      </c>
      <c r="AT95" s="210" t="s">
        <v>71</v>
      </c>
      <c r="AU95" s="210" t="s">
        <v>72</v>
      </c>
      <c r="AY95" s="209" t="s">
        <v>123</v>
      </c>
      <c r="BK95" s="211">
        <f>BK96+BK231+BK271+BK335+BK456+BK481+BK522+BK543</f>
        <v>0</v>
      </c>
    </row>
    <row r="96" s="12" customFormat="1" ht="22.8" customHeight="1">
      <c r="A96" s="12"/>
      <c r="B96" s="198"/>
      <c r="C96" s="199"/>
      <c r="D96" s="200" t="s">
        <v>71</v>
      </c>
      <c r="E96" s="212" t="s">
        <v>79</v>
      </c>
      <c r="F96" s="212" t="s">
        <v>124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SUM(P97:P230)</f>
        <v>0</v>
      </c>
      <c r="Q96" s="206"/>
      <c r="R96" s="207">
        <f>SUM(R97:R230)</f>
        <v>0.035288</v>
      </c>
      <c r="S96" s="206"/>
      <c r="T96" s="208">
        <f>SUM(T97:T230)</f>
        <v>101.736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79</v>
      </c>
      <c r="AY96" s="209" t="s">
        <v>123</v>
      </c>
      <c r="BK96" s="211">
        <f>SUM(BK97:BK230)</f>
        <v>0</v>
      </c>
    </row>
    <row r="97" s="2" customFormat="1" ht="24.15" customHeight="1">
      <c r="A97" s="40"/>
      <c r="B97" s="41"/>
      <c r="C97" s="214" t="s">
        <v>79</v>
      </c>
      <c r="D97" s="214" t="s">
        <v>126</v>
      </c>
      <c r="E97" s="215" t="s">
        <v>294</v>
      </c>
      <c r="F97" s="216" t="s">
        <v>295</v>
      </c>
      <c r="G97" s="217" t="s">
        <v>129</v>
      </c>
      <c r="H97" s="218">
        <v>565.20000000000005</v>
      </c>
      <c r="I97" s="219"/>
      <c r="J97" s="220">
        <f>ROUND(I97*H97,2)</f>
        <v>0</v>
      </c>
      <c r="K97" s="216" t="s">
        <v>130</v>
      </c>
      <c r="L97" s="46"/>
      <c r="M97" s="221" t="s">
        <v>19</v>
      </c>
      <c r="N97" s="222" t="s">
        <v>43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0.17999999999999999</v>
      </c>
      <c r="T97" s="224">
        <f>S97*H97</f>
        <v>101.736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131</v>
      </c>
      <c r="AT97" s="225" t="s">
        <v>126</v>
      </c>
      <c r="AU97" s="225" t="s">
        <v>81</v>
      </c>
      <c r="AY97" s="19" t="s">
        <v>123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131</v>
      </c>
      <c r="BM97" s="225" t="s">
        <v>296</v>
      </c>
    </row>
    <row r="98" s="2" customFormat="1">
      <c r="A98" s="40"/>
      <c r="B98" s="41"/>
      <c r="C98" s="42"/>
      <c r="D98" s="227" t="s">
        <v>133</v>
      </c>
      <c r="E98" s="42"/>
      <c r="F98" s="228" t="s">
        <v>297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133</v>
      </c>
      <c r="AU98" s="19" t="s">
        <v>81</v>
      </c>
    </row>
    <row r="99" s="2" customFormat="1">
      <c r="A99" s="40"/>
      <c r="B99" s="41"/>
      <c r="C99" s="42"/>
      <c r="D99" s="232" t="s">
        <v>135</v>
      </c>
      <c r="E99" s="42"/>
      <c r="F99" s="233" t="s">
        <v>298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135</v>
      </c>
      <c r="AU99" s="19" t="s">
        <v>81</v>
      </c>
    </row>
    <row r="100" s="13" customFormat="1">
      <c r="A100" s="13"/>
      <c r="B100" s="234"/>
      <c r="C100" s="235"/>
      <c r="D100" s="227" t="s">
        <v>137</v>
      </c>
      <c r="E100" s="236" t="s">
        <v>19</v>
      </c>
      <c r="F100" s="237" t="s">
        <v>138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137</v>
      </c>
      <c r="AU100" s="243" t="s">
        <v>81</v>
      </c>
      <c r="AV100" s="13" t="s">
        <v>79</v>
      </c>
      <c r="AW100" s="13" t="s">
        <v>34</v>
      </c>
      <c r="AX100" s="13" t="s">
        <v>72</v>
      </c>
      <c r="AY100" s="243" t="s">
        <v>123</v>
      </c>
    </row>
    <row r="101" s="13" customFormat="1">
      <c r="A101" s="13"/>
      <c r="B101" s="234"/>
      <c r="C101" s="235"/>
      <c r="D101" s="227" t="s">
        <v>137</v>
      </c>
      <c r="E101" s="236" t="s">
        <v>19</v>
      </c>
      <c r="F101" s="237" t="s">
        <v>299</v>
      </c>
      <c r="G101" s="235"/>
      <c r="H101" s="236" t="s">
        <v>19</v>
      </c>
      <c r="I101" s="238"/>
      <c r="J101" s="235"/>
      <c r="K101" s="235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137</v>
      </c>
      <c r="AU101" s="243" t="s">
        <v>81</v>
      </c>
      <c r="AV101" s="13" t="s">
        <v>79</v>
      </c>
      <c r="AW101" s="13" t="s">
        <v>34</v>
      </c>
      <c r="AX101" s="13" t="s">
        <v>72</v>
      </c>
      <c r="AY101" s="243" t="s">
        <v>123</v>
      </c>
    </row>
    <row r="102" s="14" customFormat="1">
      <c r="A102" s="14"/>
      <c r="B102" s="244"/>
      <c r="C102" s="245"/>
      <c r="D102" s="227" t="s">
        <v>137</v>
      </c>
      <c r="E102" s="246" t="s">
        <v>19</v>
      </c>
      <c r="F102" s="247" t="s">
        <v>300</v>
      </c>
      <c r="G102" s="245"/>
      <c r="H102" s="248">
        <v>565.20000000000005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137</v>
      </c>
      <c r="AU102" s="254" t="s">
        <v>81</v>
      </c>
      <c r="AV102" s="14" t="s">
        <v>81</v>
      </c>
      <c r="AW102" s="14" t="s">
        <v>34</v>
      </c>
      <c r="AX102" s="14" t="s">
        <v>72</v>
      </c>
      <c r="AY102" s="254" t="s">
        <v>123</v>
      </c>
    </row>
    <row r="103" s="15" customFormat="1">
      <c r="A103" s="15"/>
      <c r="B103" s="255"/>
      <c r="C103" s="256"/>
      <c r="D103" s="227" t="s">
        <v>137</v>
      </c>
      <c r="E103" s="257" t="s">
        <v>19</v>
      </c>
      <c r="F103" s="258" t="s">
        <v>141</v>
      </c>
      <c r="G103" s="256"/>
      <c r="H103" s="259">
        <v>565.20000000000005</v>
      </c>
      <c r="I103" s="260"/>
      <c r="J103" s="256"/>
      <c r="K103" s="256"/>
      <c r="L103" s="261"/>
      <c r="M103" s="262"/>
      <c r="N103" s="263"/>
      <c r="O103" s="263"/>
      <c r="P103" s="263"/>
      <c r="Q103" s="263"/>
      <c r="R103" s="263"/>
      <c r="S103" s="263"/>
      <c r="T103" s="26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5" t="s">
        <v>137</v>
      </c>
      <c r="AU103" s="265" t="s">
        <v>81</v>
      </c>
      <c r="AV103" s="15" t="s">
        <v>131</v>
      </c>
      <c r="AW103" s="15" t="s">
        <v>34</v>
      </c>
      <c r="AX103" s="15" t="s">
        <v>79</v>
      </c>
      <c r="AY103" s="265" t="s">
        <v>123</v>
      </c>
    </row>
    <row r="104" s="2" customFormat="1" ht="37.8" customHeight="1">
      <c r="A104" s="40"/>
      <c r="B104" s="41"/>
      <c r="C104" s="214" t="s">
        <v>81</v>
      </c>
      <c r="D104" s="214" t="s">
        <v>126</v>
      </c>
      <c r="E104" s="215" t="s">
        <v>301</v>
      </c>
      <c r="F104" s="216" t="s">
        <v>302</v>
      </c>
      <c r="G104" s="217" t="s">
        <v>303</v>
      </c>
      <c r="H104" s="218">
        <v>3766.9499999999998</v>
      </c>
      <c r="I104" s="219"/>
      <c r="J104" s="220">
        <f>ROUND(I104*H104,2)</f>
        <v>0</v>
      </c>
      <c r="K104" s="216" t="s">
        <v>130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131</v>
      </c>
      <c r="AT104" s="225" t="s">
        <v>126</v>
      </c>
      <c r="AU104" s="225" t="s">
        <v>81</v>
      </c>
      <c r="AY104" s="19" t="s">
        <v>123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131</v>
      </c>
      <c r="BM104" s="225" t="s">
        <v>304</v>
      </c>
    </row>
    <row r="105" s="2" customFormat="1">
      <c r="A105" s="40"/>
      <c r="B105" s="41"/>
      <c r="C105" s="42"/>
      <c r="D105" s="227" t="s">
        <v>133</v>
      </c>
      <c r="E105" s="42"/>
      <c r="F105" s="228" t="s">
        <v>305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133</v>
      </c>
      <c r="AU105" s="19" t="s">
        <v>81</v>
      </c>
    </row>
    <row r="106" s="2" customFormat="1">
      <c r="A106" s="40"/>
      <c r="B106" s="41"/>
      <c r="C106" s="42"/>
      <c r="D106" s="232" t="s">
        <v>135</v>
      </c>
      <c r="E106" s="42"/>
      <c r="F106" s="233" t="s">
        <v>306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135</v>
      </c>
      <c r="AU106" s="19" t="s">
        <v>81</v>
      </c>
    </row>
    <row r="107" s="13" customFormat="1">
      <c r="A107" s="13"/>
      <c r="B107" s="234"/>
      <c r="C107" s="235"/>
      <c r="D107" s="227" t="s">
        <v>137</v>
      </c>
      <c r="E107" s="236" t="s">
        <v>19</v>
      </c>
      <c r="F107" s="237" t="s">
        <v>138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137</v>
      </c>
      <c r="AU107" s="243" t="s">
        <v>81</v>
      </c>
      <c r="AV107" s="13" t="s">
        <v>79</v>
      </c>
      <c r="AW107" s="13" t="s">
        <v>34</v>
      </c>
      <c r="AX107" s="13" t="s">
        <v>72</v>
      </c>
      <c r="AY107" s="243" t="s">
        <v>123</v>
      </c>
    </row>
    <row r="108" s="13" customFormat="1">
      <c r="A108" s="13"/>
      <c r="B108" s="234"/>
      <c r="C108" s="235"/>
      <c r="D108" s="227" t="s">
        <v>137</v>
      </c>
      <c r="E108" s="236" t="s">
        <v>19</v>
      </c>
      <c r="F108" s="237" t="s">
        <v>307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137</v>
      </c>
      <c r="AU108" s="243" t="s">
        <v>81</v>
      </c>
      <c r="AV108" s="13" t="s">
        <v>79</v>
      </c>
      <c r="AW108" s="13" t="s">
        <v>34</v>
      </c>
      <c r="AX108" s="13" t="s">
        <v>72</v>
      </c>
      <c r="AY108" s="243" t="s">
        <v>123</v>
      </c>
    </row>
    <row r="109" s="14" customFormat="1">
      <c r="A109" s="14"/>
      <c r="B109" s="244"/>
      <c r="C109" s="245"/>
      <c r="D109" s="227" t="s">
        <v>137</v>
      </c>
      <c r="E109" s="246" t="s">
        <v>19</v>
      </c>
      <c r="F109" s="247" t="s">
        <v>308</v>
      </c>
      <c r="G109" s="245"/>
      <c r="H109" s="248">
        <v>3370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137</v>
      </c>
      <c r="AU109" s="254" t="s">
        <v>81</v>
      </c>
      <c r="AV109" s="14" t="s">
        <v>81</v>
      </c>
      <c r="AW109" s="14" t="s">
        <v>34</v>
      </c>
      <c r="AX109" s="14" t="s">
        <v>72</v>
      </c>
      <c r="AY109" s="254" t="s">
        <v>123</v>
      </c>
    </row>
    <row r="110" s="13" customFormat="1">
      <c r="A110" s="13"/>
      <c r="B110" s="234"/>
      <c r="C110" s="235"/>
      <c r="D110" s="227" t="s">
        <v>137</v>
      </c>
      <c r="E110" s="236" t="s">
        <v>19</v>
      </c>
      <c r="F110" s="237" t="s">
        <v>309</v>
      </c>
      <c r="G110" s="235"/>
      <c r="H110" s="236" t="s">
        <v>19</v>
      </c>
      <c r="I110" s="238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137</v>
      </c>
      <c r="AU110" s="243" t="s">
        <v>81</v>
      </c>
      <c r="AV110" s="13" t="s">
        <v>79</v>
      </c>
      <c r="AW110" s="13" t="s">
        <v>34</v>
      </c>
      <c r="AX110" s="13" t="s">
        <v>72</v>
      </c>
      <c r="AY110" s="243" t="s">
        <v>123</v>
      </c>
    </row>
    <row r="111" s="14" customFormat="1">
      <c r="A111" s="14"/>
      <c r="B111" s="244"/>
      <c r="C111" s="245"/>
      <c r="D111" s="227" t="s">
        <v>137</v>
      </c>
      <c r="E111" s="246" t="s">
        <v>19</v>
      </c>
      <c r="F111" s="247" t="s">
        <v>310</v>
      </c>
      <c r="G111" s="245"/>
      <c r="H111" s="248">
        <v>175.94999999999999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137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123</v>
      </c>
    </row>
    <row r="112" s="13" customFormat="1">
      <c r="A112" s="13"/>
      <c r="B112" s="234"/>
      <c r="C112" s="235"/>
      <c r="D112" s="227" t="s">
        <v>137</v>
      </c>
      <c r="E112" s="236" t="s">
        <v>19</v>
      </c>
      <c r="F112" s="237" t="s">
        <v>311</v>
      </c>
      <c r="G112" s="235"/>
      <c r="H112" s="236" t="s">
        <v>19</v>
      </c>
      <c r="I112" s="238"/>
      <c r="J112" s="235"/>
      <c r="K112" s="235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137</v>
      </c>
      <c r="AU112" s="243" t="s">
        <v>81</v>
      </c>
      <c r="AV112" s="13" t="s">
        <v>79</v>
      </c>
      <c r="AW112" s="13" t="s">
        <v>34</v>
      </c>
      <c r="AX112" s="13" t="s">
        <v>72</v>
      </c>
      <c r="AY112" s="243" t="s">
        <v>123</v>
      </c>
    </row>
    <row r="113" s="14" customFormat="1">
      <c r="A113" s="14"/>
      <c r="B113" s="244"/>
      <c r="C113" s="245"/>
      <c r="D113" s="227" t="s">
        <v>137</v>
      </c>
      <c r="E113" s="246" t="s">
        <v>19</v>
      </c>
      <c r="F113" s="247" t="s">
        <v>312</v>
      </c>
      <c r="G113" s="245"/>
      <c r="H113" s="248">
        <v>221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137</v>
      </c>
      <c r="AU113" s="254" t="s">
        <v>81</v>
      </c>
      <c r="AV113" s="14" t="s">
        <v>81</v>
      </c>
      <c r="AW113" s="14" t="s">
        <v>34</v>
      </c>
      <c r="AX113" s="14" t="s">
        <v>72</v>
      </c>
      <c r="AY113" s="254" t="s">
        <v>123</v>
      </c>
    </row>
    <row r="114" s="15" customFormat="1">
      <c r="A114" s="15"/>
      <c r="B114" s="255"/>
      <c r="C114" s="256"/>
      <c r="D114" s="227" t="s">
        <v>137</v>
      </c>
      <c r="E114" s="257" t="s">
        <v>19</v>
      </c>
      <c r="F114" s="258" t="s">
        <v>141</v>
      </c>
      <c r="G114" s="256"/>
      <c r="H114" s="259">
        <v>3766.9499999999998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5" t="s">
        <v>137</v>
      </c>
      <c r="AU114" s="265" t="s">
        <v>81</v>
      </c>
      <c r="AV114" s="15" t="s">
        <v>131</v>
      </c>
      <c r="AW114" s="15" t="s">
        <v>34</v>
      </c>
      <c r="AX114" s="15" t="s">
        <v>79</v>
      </c>
      <c r="AY114" s="265" t="s">
        <v>123</v>
      </c>
    </row>
    <row r="115" s="2" customFormat="1" ht="24.15" customHeight="1">
      <c r="A115" s="40"/>
      <c r="B115" s="41"/>
      <c r="C115" s="214" t="s">
        <v>313</v>
      </c>
      <c r="D115" s="214" t="s">
        <v>126</v>
      </c>
      <c r="E115" s="215" t="s">
        <v>314</v>
      </c>
      <c r="F115" s="216" t="s">
        <v>315</v>
      </c>
      <c r="G115" s="217" t="s">
        <v>303</v>
      </c>
      <c r="H115" s="218">
        <v>12</v>
      </c>
      <c r="I115" s="219"/>
      <c r="J115" s="220">
        <f>ROUND(I115*H115,2)</f>
        <v>0</v>
      </c>
      <c r="K115" s="216" t="s">
        <v>130</v>
      </c>
      <c r="L115" s="46"/>
      <c r="M115" s="221" t="s">
        <v>19</v>
      </c>
      <c r="N115" s="222" t="s">
        <v>43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131</v>
      </c>
      <c r="AT115" s="225" t="s">
        <v>126</v>
      </c>
      <c r="AU115" s="225" t="s">
        <v>81</v>
      </c>
      <c r="AY115" s="19" t="s">
        <v>123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131</v>
      </c>
      <c r="BM115" s="225" t="s">
        <v>316</v>
      </c>
    </row>
    <row r="116" s="2" customFormat="1">
      <c r="A116" s="40"/>
      <c r="B116" s="41"/>
      <c r="C116" s="42"/>
      <c r="D116" s="227" t="s">
        <v>133</v>
      </c>
      <c r="E116" s="42"/>
      <c r="F116" s="228" t="s">
        <v>317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133</v>
      </c>
      <c r="AU116" s="19" t="s">
        <v>81</v>
      </c>
    </row>
    <row r="117" s="2" customFormat="1">
      <c r="A117" s="40"/>
      <c r="B117" s="41"/>
      <c r="C117" s="42"/>
      <c r="D117" s="232" t="s">
        <v>135</v>
      </c>
      <c r="E117" s="42"/>
      <c r="F117" s="233" t="s">
        <v>318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135</v>
      </c>
      <c r="AU117" s="19" t="s">
        <v>81</v>
      </c>
    </row>
    <row r="118" s="13" customFormat="1">
      <c r="A118" s="13"/>
      <c r="B118" s="234"/>
      <c r="C118" s="235"/>
      <c r="D118" s="227" t="s">
        <v>137</v>
      </c>
      <c r="E118" s="236" t="s">
        <v>19</v>
      </c>
      <c r="F118" s="237" t="s">
        <v>138</v>
      </c>
      <c r="G118" s="235"/>
      <c r="H118" s="236" t="s">
        <v>19</v>
      </c>
      <c r="I118" s="238"/>
      <c r="J118" s="235"/>
      <c r="K118" s="235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137</v>
      </c>
      <c r="AU118" s="243" t="s">
        <v>81</v>
      </c>
      <c r="AV118" s="13" t="s">
        <v>79</v>
      </c>
      <c r="AW118" s="13" t="s">
        <v>34</v>
      </c>
      <c r="AX118" s="13" t="s">
        <v>72</v>
      </c>
      <c r="AY118" s="243" t="s">
        <v>123</v>
      </c>
    </row>
    <row r="119" s="13" customFormat="1">
      <c r="A119" s="13"/>
      <c r="B119" s="234"/>
      <c r="C119" s="235"/>
      <c r="D119" s="227" t="s">
        <v>137</v>
      </c>
      <c r="E119" s="236" t="s">
        <v>19</v>
      </c>
      <c r="F119" s="237" t="s">
        <v>319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137</v>
      </c>
      <c r="AU119" s="243" t="s">
        <v>81</v>
      </c>
      <c r="AV119" s="13" t="s">
        <v>79</v>
      </c>
      <c r="AW119" s="13" t="s">
        <v>34</v>
      </c>
      <c r="AX119" s="13" t="s">
        <v>72</v>
      </c>
      <c r="AY119" s="243" t="s">
        <v>123</v>
      </c>
    </row>
    <row r="120" s="14" customFormat="1">
      <c r="A120" s="14"/>
      <c r="B120" s="244"/>
      <c r="C120" s="245"/>
      <c r="D120" s="227" t="s">
        <v>137</v>
      </c>
      <c r="E120" s="246" t="s">
        <v>19</v>
      </c>
      <c r="F120" s="247" t="s">
        <v>320</v>
      </c>
      <c r="G120" s="245"/>
      <c r="H120" s="248">
        <v>12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137</v>
      </c>
      <c r="AU120" s="254" t="s">
        <v>81</v>
      </c>
      <c r="AV120" s="14" t="s">
        <v>81</v>
      </c>
      <c r="AW120" s="14" t="s">
        <v>34</v>
      </c>
      <c r="AX120" s="14" t="s">
        <v>72</v>
      </c>
      <c r="AY120" s="254" t="s">
        <v>123</v>
      </c>
    </row>
    <row r="121" s="15" customFormat="1">
      <c r="A121" s="15"/>
      <c r="B121" s="255"/>
      <c r="C121" s="256"/>
      <c r="D121" s="227" t="s">
        <v>137</v>
      </c>
      <c r="E121" s="257" t="s">
        <v>19</v>
      </c>
      <c r="F121" s="258" t="s">
        <v>141</v>
      </c>
      <c r="G121" s="256"/>
      <c r="H121" s="259">
        <v>12</v>
      </c>
      <c r="I121" s="260"/>
      <c r="J121" s="256"/>
      <c r="K121" s="256"/>
      <c r="L121" s="261"/>
      <c r="M121" s="262"/>
      <c r="N121" s="263"/>
      <c r="O121" s="263"/>
      <c r="P121" s="263"/>
      <c r="Q121" s="263"/>
      <c r="R121" s="263"/>
      <c r="S121" s="263"/>
      <c r="T121" s="26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5" t="s">
        <v>137</v>
      </c>
      <c r="AU121" s="265" t="s">
        <v>81</v>
      </c>
      <c r="AV121" s="15" t="s">
        <v>131</v>
      </c>
      <c r="AW121" s="15" t="s">
        <v>34</v>
      </c>
      <c r="AX121" s="15" t="s">
        <v>79</v>
      </c>
      <c r="AY121" s="265" t="s">
        <v>123</v>
      </c>
    </row>
    <row r="122" s="2" customFormat="1" ht="24.15" customHeight="1">
      <c r="A122" s="40"/>
      <c r="B122" s="41"/>
      <c r="C122" s="214" t="s">
        <v>131</v>
      </c>
      <c r="D122" s="214" t="s">
        <v>126</v>
      </c>
      <c r="E122" s="215" t="s">
        <v>321</v>
      </c>
      <c r="F122" s="216" t="s">
        <v>322</v>
      </c>
      <c r="G122" s="217" t="s">
        <v>303</v>
      </c>
      <c r="H122" s="218">
        <v>36.450000000000003</v>
      </c>
      <c r="I122" s="219"/>
      <c r="J122" s="220">
        <f>ROUND(I122*H122,2)</f>
        <v>0</v>
      </c>
      <c r="K122" s="216" t="s">
        <v>130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131</v>
      </c>
      <c r="AT122" s="225" t="s">
        <v>126</v>
      </c>
      <c r="AU122" s="225" t="s">
        <v>81</v>
      </c>
      <c r="AY122" s="19" t="s">
        <v>123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131</v>
      </c>
      <c r="BM122" s="225" t="s">
        <v>323</v>
      </c>
    </row>
    <row r="123" s="2" customFormat="1">
      <c r="A123" s="40"/>
      <c r="B123" s="41"/>
      <c r="C123" s="42"/>
      <c r="D123" s="227" t="s">
        <v>133</v>
      </c>
      <c r="E123" s="42"/>
      <c r="F123" s="228" t="s">
        <v>324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133</v>
      </c>
      <c r="AU123" s="19" t="s">
        <v>81</v>
      </c>
    </row>
    <row r="124" s="2" customFormat="1">
      <c r="A124" s="40"/>
      <c r="B124" s="41"/>
      <c r="C124" s="42"/>
      <c r="D124" s="232" t="s">
        <v>135</v>
      </c>
      <c r="E124" s="42"/>
      <c r="F124" s="233" t="s">
        <v>325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135</v>
      </c>
      <c r="AU124" s="19" t="s">
        <v>81</v>
      </c>
    </row>
    <row r="125" s="13" customFormat="1">
      <c r="A125" s="13"/>
      <c r="B125" s="234"/>
      <c r="C125" s="235"/>
      <c r="D125" s="227" t="s">
        <v>137</v>
      </c>
      <c r="E125" s="236" t="s">
        <v>19</v>
      </c>
      <c r="F125" s="237" t="s">
        <v>138</v>
      </c>
      <c r="G125" s="235"/>
      <c r="H125" s="236" t="s">
        <v>19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137</v>
      </c>
      <c r="AU125" s="243" t="s">
        <v>81</v>
      </c>
      <c r="AV125" s="13" t="s">
        <v>79</v>
      </c>
      <c r="AW125" s="13" t="s">
        <v>34</v>
      </c>
      <c r="AX125" s="13" t="s">
        <v>72</v>
      </c>
      <c r="AY125" s="243" t="s">
        <v>123</v>
      </c>
    </row>
    <row r="126" s="13" customFormat="1">
      <c r="A126" s="13"/>
      <c r="B126" s="234"/>
      <c r="C126" s="235"/>
      <c r="D126" s="227" t="s">
        <v>137</v>
      </c>
      <c r="E126" s="236" t="s">
        <v>19</v>
      </c>
      <c r="F126" s="237" t="s">
        <v>326</v>
      </c>
      <c r="G126" s="235"/>
      <c r="H126" s="236" t="s">
        <v>19</v>
      </c>
      <c r="I126" s="238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137</v>
      </c>
      <c r="AU126" s="243" t="s">
        <v>81</v>
      </c>
      <c r="AV126" s="13" t="s">
        <v>79</v>
      </c>
      <c r="AW126" s="13" t="s">
        <v>34</v>
      </c>
      <c r="AX126" s="13" t="s">
        <v>72</v>
      </c>
      <c r="AY126" s="243" t="s">
        <v>123</v>
      </c>
    </row>
    <row r="127" s="14" customFormat="1">
      <c r="A127" s="14"/>
      <c r="B127" s="244"/>
      <c r="C127" s="245"/>
      <c r="D127" s="227" t="s">
        <v>137</v>
      </c>
      <c r="E127" s="246" t="s">
        <v>19</v>
      </c>
      <c r="F127" s="247" t="s">
        <v>327</v>
      </c>
      <c r="G127" s="245"/>
      <c r="H127" s="248">
        <v>22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137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123</v>
      </c>
    </row>
    <row r="128" s="13" customFormat="1">
      <c r="A128" s="13"/>
      <c r="B128" s="234"/>
      <c r="C128" s="235"/>
      <c r="D128" s="227" t="s">
        <v>137</v>
      </c>
      <c r="E128" s="236" t="s">
        <v>19</v>
      </c>
      <c r="F128" s="237" t="s">
        <v>328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137</v>
      </c>
      <c r="AU128" s="243" t="s">
        <v>81</v>
      </c>
      <c r="AV128" s="13" t="s">
        <v>79</v>
      </c>
      <c r="AW128" s="13" t="s">
        <v>34</v>
      </c>
      <c r="AX128" s="13" t="s">
        <v>72</v>
      </c>
      <c r="AY128" s="243" t="s">
        <v>123</v>
      </c>
    </row>
    <row r="129" s="14" customFormat="1">
      <c r="A129" s="14"/>
      <c r="B129" s="244"/>
      <c r="C129" s="245"/>
      <c r="D129" s="227" t="s">
        <v>137</v>
      </c>
      <c r="E129" s="246" t="s">
        <v>19</v>
      </c>
      <c r="F129" s="247" t="s">
        <v>329</v>
      </c>
      <c r="G129" s="245"/>
      <c r="H129" s="248">
        <v>14.449999999999999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137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123</v>
      </c>
    </row>
    <row r="130" s="15" customFormat="1">
      <c r="A130" s="15"/>
      <c r="B130" s="255"/>
      <c r="C130" s="256"/>
      <c r="D130" s="227" t="s">
        <v>137</v>
      </c>
      <c r="E130" s="257" t="s">
        <v>19</v>
      </c>
      <c r="F130" s="258" t="s">
        <v>141</v>
      </c>
      <c r="G130" s="256"/>
      <c r="H130" s="259">
        <v>36.450000000000003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137</v>
      </c>
      <c r="AU130" s="265" t="s">
        <v>81</v>
      </c>
      <c r="AV130" s="15" t="s">
        <v>131</v>
      </c>
      <c r="AW130" s="15" t="s">
        <v>34</v>
      </c>
      <c r="AX130" s="15" t="s">
        <v>79</v>
      </c>
      <c r="AY130" s="265" t="s">
        <v>123</v>
      </c>
    </row>
    <row r="131" s="2" customFormat="1" ht="33" customHeight="1">
      <c r="A131" s="40"/>
      <c r="B131" s="41"/>
      <c r="C131" s="214" t="s">
        <v>178</v>
      </c>
      <c r="D131" s="214" t="s">
        <v>126</v>
      </c>
      <c r="E131" s="215" t="s">
        <v>330</v>
      </c>
      <c r="F131" s="216" t="s">
        <v>331</v>
      </c>
      <c r="G131" s="217" t="s">
        <v>303</v>
      </c>
      <c r="H131" s="218">
        <v>240</v>
      </c>
      <c r="I131" s="219"/>
      <c r="J131" s="220">
        <f>ROUND(I131*H131,2)</f>
        <v>0</v>
      </c>
      <c r="K131" s="216" t="s">
        <v>130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131</v>
      </c>
      <c r="AT131" s="225" t="s">
        <v>126</v>
      </c>
      <c r="AU131" s="225" t="s">
        <v>81</v>
      </c>
      <c r="AY131" s="19" t="s">
        <v>123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131</v>
      </c>
      <c r="BM131" s="225" t="s">
        <v>332</v>
      </c>
    </row>
    <row r="132" s="2" customFormat="1">
      <c r="A132" s="40"/>
      <c r="B132" s="41"/>
      <c r="C132" s="42"/>
      <c r="D132" s="227" t="s">
        <v>133</v>
      </c>
      <c r="E132" s="42"/>
      <c r="F132" s="228" t="s">
        <v>333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133</v>
      </c>
      <c r="AU132" s="19" t="s">
        <v>81</v>
      </c>
    </row>
    <row r="133" s="2" customFormat="1">
      <c r="A133" s="40"/>
      <c r="B133" s="41"/>
      <c r="C133" s="42"/>
      <c r="D133" s="232" t="s">
        <v>135</v>
      </c>
      <c r="E133" s="42"/>
      <c r="F133" s="233" t="s">
        <v>334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135</v>
      </c>
      <c r="AU133" s="19" t="s">
        <v>81</v>
      </c>
    </row>
    <row r="134" s="13" customFormat="1">
      <c r="A134" s="13"/>
      <c r="B134" s="234"/>
      <c r="C134" s="235"/>
      <c r="D134" s="227" t="s">
        <v>137</v>
      </c>
      <c r="E134" s="236" t="s">
        <v>19</v>
      </c>
      <c r="F134" s="237" t="s">
        <v>138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137</v>
      </c>
      <c r="AU134" s="243" t="s">
        <v>81</v>
      </c>
      <c r="AV134" s="13" t="s">
        <v>79</v>
      </c>
      <c r="AW134" s="13" t="s">
        <v>34</v>
      </c>
      <c r="AX134" s="13" t="s">
        <v>72</v>
      </c>
      <c r="AY134" s="243" t="s">
        <v>123</v>
      </c>
    </row>
    <row r="135" s="13" customFormat="1">
      <c r="A135" s="13"/>
      <c r="B135" s="234"/>
      <c r="C135" s="235"/>
      <c r="D135" s="227" t="s">
        <v>137</v>
      </c>
      <c r="E135" s="236" t="s">
        <v>19</v>
      </c>
      <c r="F135" s="237" t="s">
        <v>335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137</v>
      </c>
      <c r="AU135" s="243" t="s">
        <v>81</v>
      </c>
      <c r="AV135" s="13" t="s">
        <v>79</v>
      </c>
      <c r="AW135" s="13" t="s">
        <v>34</v>
      </c>
      <c r="AX135" s="13" t="s">
        <v>72</v>
      </c>
      <c r="AY135" s="243" t="s">
        <v>123</v>
      </c>
    </row>
    <row r="136" s="14" customFormat="1">
      <c r="A136" s="14"/>
      <c r="B136" s="244"/>
      <c r="C136" s="245"/>
      <c r="D136" s="227" t="s">
        <v>137</v>
      </c>
      <c r="E136" s="246" t="s">
        <v>19</v>
      </c>
      <c r="F136" s="247" t="s">
        <v>336</v>
      </c>
      <c r="G136" s="245"/>
      <c r="H136" s="248">
        <v>240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137</v>
      </c>
      <c r="AU136" s="254" t="s">
        <v>81</v>
      </c>
      <c r="AV136" s="14" t="s">
        <v>81</v>
      </c>
      <c r="AW136" s="14" t="s">
        <v>34</v>
      </c>
      <c r="AX136" s="14" t="s">
        <v>72</v>
      </c>
      <c r="AY136" s="254" t="s">
        <v>123</v>
      </c>
    </row>
    <row r="137" s="15" customFormat="1">
      <c r="A137" s="15"/>
      <c r="B137" s="255"/>
      <c r="C137" s="256"/>
      <c r="D137" s="227" t="s">
        <v>137</v>
      </c>
      <c r="E137" s="257" t="s">
        <v>19</v>
      </c>
      <c r="F137" s="258" t="s">
        <v>141</v>
      </c>
      <c r="G137" s="256"/>
      <c r="H137" s="259">
        <v>240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137</v>
      </c>
      <c r="AU137" s="265" t="s">
        <v>81</v>
      </c>
      <c r="AV137" s="15" t="s">
        <v>131</v>
      </c>
      <c r="AW137" s="15" t="s">
        <v>34</v>
      </c>
      <c r="AX137" s="15" t="s">
        <v>79</v>
      </c>
      <c r="AY137" s="265" t="s">
        <v>123</v>
      </c>
    </row>
    <row r="138" s="2" customFormat="1" ht="24.15" customHeight="1">
      <c r="A138" s="40"/>
      <c r="B138" s="41"/>
      <c r="C138" s="214" t="s">
        <v>258</v>
      </c>
      <c r="D138" s="214" t="s">
        <v>126</v>
      </c>
      <c r="E138" s="215" t="s">
        <v>337</v>
      </c>
      <c r="F138" s="216" t="s">
        <v>338</v>
      </c>
      <c r="G138" s="217" t="s">
        <v>303</v>
      </c>
      <c r="H138" s="218">
        <v>4.5110000000000001</v>
      </c>
      <c r="I138" s="219"/>
      <c r="J138" s="220">
        <f>ROUND(I138*H138,2)</f>
        <v>0</v>
      </c>
      <c r="K138" s="216" t="s">
        <v>130</v>
      </c>
      <c r="L138" s="46"/>
      <c r="M138" s="221" t="s">
        <v>19</v>
      </c>
      <c r="N138" s="222" t="s">
        <v>43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131</v>
      </c>
      <c r="AT138" s="225" t="s">
        <v>126</v>
      </c>
      <c r="AU138" s="225" t="s">
        <v>81</v>
      </c>
      <c r="AY138" s="19" t="s">
        <v>123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131</v>
      </c>
      <c r="BM138" s="225" t="s">
        <v>339</v>
      </c>
    </row>
    <row r="139" s="2" customFormat="1">
      <c r="A139" s="40"/>
      <c r="B139" s="41"/>
      <c r="C139" s="42"/>
      <c r="D139" s="227" t="s">
        <v>133</v>
      </c>
      <c r="E139" s="42"/>
      <c r="F139" s="228" t="s">
        <v>340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133</v>
      </c>
      <c r="AU139" s="19" t="s">
        <v>81</v>
      </c>
    </row>
    <row r="140" s="2" customFormat="1">
      <c r="A140" s="40"/>
      <c r="B140" s="41"/>
      <c r="C140" s="42"/>
      <c r="D140" s="232" t="s">
        <v>135</v>
      </c>
      <c r="E140" s="42"/>
      <c r="F140" s="233" t="s">
        <v>341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135</v>
      </c>
      <c r="AU140" s="19" t="s">
        <v>81</v>
      </c>
    </row>
    <row r="141" s="13" customFormat="1">
      <c r="A141" s="13"/>
      <c r="B141" s="234"/>
      <c r="C141" s="235"/>
      <c r="D141" s="227" t="s">
        <v>137</v>
      </c>
      <c r="E141" s="236" t="s">
        <v>19</v>
      </c>
      <c r="F141" s="237" t="s">
        <v>342</v>
      </c>
      <c r="G141" s="235"/>
      <c r="H141" s="236" t="s">
        <v>19</v>
      </c>
      <c r="I141" s="238"/>
      <c r="J141" s="235"/>
      <c r="K141" s="235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137</v>
      </c>
      <c r="AU141" s="243" t="s">
        <v>81</v>
      </c>
      <c r="AV141" s="13" t="s">
        <v>79</v>
      </c>
      <c r="AW141" s="13" t="s">
        <v>34</v>
      </c>
      <c r="AX141" s="13" t="s">
        <v>72</v>
      </c>
      <c r="AY141" s="243" t="s">
        <v>123</v>
      </c>
    </row>
    <row r="142" s="13" customFormat="1">
      <c r="A142" s="13"/>
      <c r="B142" s="234"/>
      <c r="C142" s="235"/>
      <c r="D142" s="227" t="s">
        <v>137</v>
      </c>
      <c r="E142" s="236" t="s">
        <v>19</v>
      </c>
      <c r="F142" s="237" t="s">
        <v>343</v>
      </c>
      <c r="G142" s="235"/>
      <c r="H142" s="236" t="s">
        <v>19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137</v>
      </c>
      <c r="AU142" s="243" t="s">
        <v>81</v>
      </c>
      <c r="AV142" s="13" t="s">
        <v>79</v>
      </c>
      <c r="AW142" s="13" t="s">
        <v>34</v>
      </c>
      <c r="AX142" s="13" t="s">
        <v>72</v>
      </c>
      <c r="AY142" s="243" t="s">
        <v>123</v>
      </c>
    </row>
    <row r="143" s="14" customFormat="1">
      <c r="A143" s="14"/>
      <c r="B143" s="244"/>
      <c r="C143" s="245"/>
      <c r="D143" s="227" t="s">
        <v>137</v>
      </c>
      <c r="E143" s="246" t="s">
        <v>19</v>
      </c>
      <c r="F143" s="247" t="s">
        <v>344</v>
      </c>
      <c r="G143" s="245"/>
      <c r="H143" s="248">
        <v>4.5110000000000001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137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123</v>
      </c>
    </row>
    <row r="144" s="15" customFormat="1">
      <c r="A144" s="15"/>
      <c r="B144" s="255"/>
      <c r="C144" s="256"/>
      <c r="D144" s="227" t="s">
        <v>137</v>
      </c>
      <c r="E144" s="257" t="s">
        <v>19</v>
      </c>
      <c r="F144" s="258" t="s">
        <v>141</v>
      </c>
      <c r="G144" s="256"/>
      <c r="H144" s="259">
        <v>4.5110000000000001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137</v>
      </c>
      <c r="AU144" s="265" t="s">
        <v>81</v>
      </c>
      <c r="AV144" s="15" t="s">
        <v>131</v>
      </c>
      <c r="AW144" s="15" t="s">
        <v>34</v>
      </c>
      <c r="AX144" s="15" t="s">
        <v>79</v>
      </c>
      <c r="AY144" s="265" t="s">
        <v>123</v>
      </c>
    </row>
    <row r="145" s="2" customFormat="1" ht="37.8" customHeight="1">
      <c r="A145" s="40"/>
      <c r="B145" s="41"/>
      <c r="C145" s="214" t="s">
        <v>345</v>
      </c>
      <c r="D145" s="214" t="s">
        <v>126</v>
      </c>
      <c r="E145" s="215" t="s">
        <v>346</v>
      </c>
      <c r="F145" s="216" t="s">
        <v>347</v>
      </c>
      <c r="G145" s="217" t="s">
        <v>303</v>
      </c>
      <c r="H145" s="218">
        <v>4114.9499999999998</v>
      </c>
      <c r="I145" s="219"/>
      <c r="J145" s="220">
        <f>ROUND(I145*H145,2)</f>
        <v>0</v>
      </c>
      <c r="K145" s="216" t="s">
        <v>130</v>
      </c>
      <c r="L145" s="46"/>
      <c r="M145" s="221" t="s">
        <v>19</v>
      </c>
      <c r="N145" s="222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131</v>
      </c>
      <c r="AT145" s="225" t="s">
        <v>126</v>
      </c>
      <c r="AU145" s="225" t="s">
        <v>81</v>
      </c>
      <c r="AY145" s="19" t="s">
        <v>123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131</v>
      </c>
      <c r="BM145" s="225" t="s">
        <v>348</v>
      </c>
    </row>
    <row r="146" s="2" customFormat="1">
      <c r="A146" s="40"/>
      <c r="B146" s="41"/>
      <c r="C146" s="42"/>
      <c r="D146" s="227" t="s">
        <v>133</v>
      </c>
      <c r="E146" s="42"/>
      <c r="F146" s="228" t="s">
        <v>349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133</v>
      </c>
      <c r="AU146" s="19" t="s">
        <v>81</v>
      </c>
    </row>
    <row r="147" s="2" customFormat="1">
      <c r="A147" s="40"/>
      <c r="B147" s="41"/>
      <c r="C147" s="42"/>
      <c r="D147" s="232" t="s">
        <v>135</v>
      </c>
      <c r="E147" s="42"/>
      <c r="F147" s="233" t="s">
        <v>350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135</v>
      </c>
      <c r="AU147" s="19" t="s">
        <v>81</v>
      </c>
    </row>
    <row r="148" s="13" customFormat="1">
      <c r="A148" s="13"/>
      <c r="B148" s="234"/>
      <c r="C148" s="235"/>
      <c r="D148" s="227" t="s">
        <v>137</v>
      </c>
      <c r="E148" s="236" t="s">
        <v>19</v>
      </c>
      <c r="F148" s="237" t="s">
        <v>138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137</v>
      </c>
      <c r="AU148" s="243" t="s">
        <v>81</v>
      </c>
      <c r="AV148" s="13" t="s">
        <v>79</v>
      </c>
      <c r="AW148" s="13" t="s">
        <v>34</v>
      </c>
      <c r="AX148" s="13" t="s">
        <v>72</v>
      </c>
      <c r="AY148" s="243" t="s">
        <v>123</v>
      </c>
    </row>
    <row r="149" s="13" customFormat="1">
      <c r="A149" s="13"/>
      <c r="B149" s="234"/>
      <c r="C149" s="235"/>
      <c r="D149" s="227" t="s">
        <v>137</v>
      </c>
      <c r="E149" s="236" t="s">
        <v>19</v>
      </c>
      <c r="F149" s="237" t="s">
        <v>351</v>
      </c>
      <c r="G149" s="235"/>
      <c r="H149" s="236" t="s">
        <v>19</v>
      </c>
      <c r="I149" s="238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137</v>
      </c>
      <c r="AU149" s="243" t="s">
        <v>81</v>
      </c>
      <c r="AV149" s="13" t="s">
        <v>79</v>
      </c>
      <c r="AW149" s="13" t="s">
        <v>34</v>
      </c>
      <c r="AX149" s="13" t="s">
        <v>72</v>
      </c>
      <c r="AY149" s="243" t="s">
        <v>123</v>
      </c>
    </row>
    <row r="150" s="14" customFormat="1">
      <c r="A150" s="14"/>
      <c r="B150" s="244"/>
      <c r="C150" s="245"/>
      <c r="D150" s="227" t="s">
        <v>137</v>
      </c>
      <c r="E150" s="246" t="s">
        <v>19</v>
      </c>
      <c r="F150" s="247" t="s">
        <v>352</v>
      </c>
      <c r="G150" s="245"/>
      <c r="H150" s="248">
        <v>4016.9499999999998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137</v>
      </c>
      <c r="AU150" s="254" t="s">
        <v>81</v>
      </c>
      <c r="AV150" s="14" t="s">
        <v>81</v>
      </c>
      <c r="AW150" s="14" t="s">
        <v>34</v>
      </c>
      <c r="AX150" s="14" t="s">
        <v>72</v>
      </c>
      <c r="AY150" s="254" t="s">
        <v>123</v>
      </c>
    </row>
    <row r="151" s="13" customFormat="1">
      <c r="A151" s="13"/>
      <c r="B151" s="234"/>
      <c r="C151" s="235"/>
      <c r="D151" s="227" t="s">
        <v>137</v>
      </c>
      <c r="E151" s="236" t="s">
        <v>19</v>
      </c>
      <c r="F151" s="237" t="s">
        <v>353</v>
      </c>
      <c r="G151" s="235"/>
      <c r="H151" s="236" t="s">
        <v>19</v>
      </c>
      <c r="I151" s="238"/>
      <c r="J151" s="235"/>
      <c r="K151" s="235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137</v>
      </c>
      <c r="AU151" s="243" t="s">
        <v>81</v>
      </c>
      <c r="AV151" s="13" t="s">
        <v>79</v>
      </c>
      <c r="AW151" s="13" t="s">
        <v>34</v>
      </c>
      <c r="AX151" s="13" t="s">
        <v>72</v>
      </c>
      <c r="AY151" s="243" t="s">
        <v>123</v>
      </c>
    </row>
    <row r="152" s="14" customFormat="1">
      <c r="A152" s="14"/>
      <c r="B152" s="244"/>
      <c r="C152" s="245"/>
      <c r="D152" s="227" t="s">
        <v>137</v>
      </c>
      <c r="E152" s="246" t="s">
        <v>19</v>
      </c>
      <c r="F152" s="247" t="s">
        <v>354</v>
      </c>
      <c r="G152" s="245"/>
      <c r="H152" s="248">
        <v>98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137</v>
      </c>
      <c r="AU152" s="254" t="s">
        <v>81</v>
      </c>
      <c r="AV152" s="14" t="s">
        <v>81</v>
      </c>
      <c r="AW152" s="14" t="s">
        <v>34</v>
      </c>
      <c r="AX152" s="14" t="s">
        <v>72</v>
      </c>
      <c r="AY152" s="254" t="s">
        <v>123</v>
      </c>
    </row>
    <row r="153" s="15" customFormat="1">
      <c r="A153" s="15"/>
      <c r="B153" s="255"/>
      <c r="C153" s="256"/>
      <c r="D153" s="227" t="s">
        <v>137</v>
      </c>
      <c r="E153" s="257" t="s">
        <v>19</v>
      </c>
      <c r="F153" s="258" t="s">
        <v>141</v>
      </c>
      <c r="G153" s="256"/>
      <c r="H153" s="259">
        <v>4114.9499999999998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137</v>
      </c>
      <c r="AU153" s="265" t="s">
        <v>81</v>
      </c>
      <c r="AV153" s="15" t="s">
        <v>131</v>
      </c>
      <c r="AW153" s="15" t="s">
        <v>34</v>
      </c>
      <c r="AX153" s="15" t="s">
        <v>79</v>
      </c>
      <c r="AY153" s="265" t="s">
        <v>123</v>
      </c>
    </row>
    <row r="154" s="2" customFormat="1" ht="37.8" customHeight="1">
      <c r="A154" s="40"/>
      <c r="B154" s="41"/>
      <c r="C154" s="214" t="s">
        <v>215</v>
      </c>
      <c r="D154" s="214" t="s">
        <v>126</v>
      </c>
      <c r="E154" s="215" t="s">
        <v>355</v>
      </c>
      <c r="F154" s="216" t="s">
        <v>356</v>
      </c>
      <c r="G154" s="217" t="s">
        <v>303</v>
      </c>
      <c r="H154" s="218">
        <v>2149.9609999999998</v>
      </c>
      <c r="I154" s="219"/>
      <c r="J154" s="220">
        <f>ROUND(I154*H154,2)</f>
        <v>0</v>
      </c>
      <c r="K154" s="216" t="s">
        <v>130</v>
      </c>
      <c r="L154" s="46"/>
      <c r="M154" s="221" t="s">
        <v>19</v>
      </c>
      <c r="N154" s="222" t="s">
        <v>43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131</v>
      </c>
      <c r="AT154" s="225" t="s">
        <v>126</v>
      </c>
      <c r="AU154" s="225" t="s">
        <v>81</v>
      </c>
      <c r="AY154" s="19" t="s">
        <v>123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131</v>
      </c>
      <c r="BM154" s="225" t="s">
        <v>357</v>
      </c>
    </row>
    <row r="155" s="2" customFormat="1">
      <c r="A155" s="40"/>
      <c r="B155" s="41"/>
      <c r="C155" s="42"/>
      <c r="D155" s="227" t="s">
        <v>133</v>
      </c>
      <c r="E155" s="42"/>
      <c r="F155" s="228" t="s">
        <v>358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133</v>
      </c>
      <c r="AU155" s="19" t="s">
        <v>81</v>
      </c>
    </row>
    <row r="156" s="2" customFormat="1">
      <c r="A156" s="40"/>
      <c r="B156" s="41"/>
      <c r="C156" s="42"/>
      <c r="D156" s="232" t="s">
        <v>135</v>
      </c>
      <c r="E156" s="42"/>
      <c r="F156" s="233" t="s">
        <v>359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135</v>
      </c>
      <c r="AU156" s="19" t="s">
        <v>81</v>
      </c>
    </row>
    <row r="157" s="13" customFormat="1">
      <c r="A157" s="13"/>
      <c r="B157" s="234"/>
      <c r="C157" s="235"/>
      <c r="D157" s="227" t="s">
        <v>137</v>
      </c>
      <c r="E157" s="236" t="s">
        <v>19</v>
      </c>
      <c r="F157" s="237" t="s">
        <v>138</v>
      </c>
      <c r="G157" s="235"/>
      <c r="H157" s="236" t="s">
        <v>19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137</v>
      </c>
      <c r="AU157" s="243" t="s">
        <v>81</v>
      </c>
      <c r="AV157" s="13" t="s">
        <v>79</v>
      </c>
      <c r="AW157" s="13" t="s">
        <v>34</v>
      </c>
      <c r="AX157" s="13" t="s">
        <v>72</v>
      </c>
      <c r="AY157" s="243" t="s">
        <v>123</v>
      </c>
    </row>
    <row r="158" s="13" customFormat="1">
      <c r="A158" s="13"/>
      <c r="B158" s="234"/>
      <c r="C158" s="235"/>
      <c r="D158" s="227" t="s">
        <v>137</v>
      </c>
      <c r="E158" s="236" t="s">
        <v>19</v>
      </c>
      <c r="F158" s="237" t="s">
        <v>360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137</v>
      </c>
      <c r="AU158" s="243" t="s">
        <v>81</v>
      </c>
      <c r="AV158" s="13" t="s">
        <v>79</v>
      </c>
      <c r="AW158" s="13" t="s">
        <v>34</v>
      </c>
      <c r="AX158" s="13" t="s">
        <v>72</v>
      </c>
      <c r="AY158" s="243" t="s">
        <v>123</v>
      </c>
    </row>
    <row r="159" s="14" customFormat="1">
      <c r="A159" s="14"/>
      <c r="B159" s="244"/>
      <c r="C159" s="245"/>
      <c r="D159" s="227" t="s">
        <v>137</v>
      </c>
      <c r="E159" s="246" t="s">
        <v>19</v>
      </c>
      <c r="F159" s="247" t="s">
        <v>361</v>
      </c>
      <c r="G159" s="245"/>
      <c r="H159" s="248">
        <v>4016.9499999999998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137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123</v>
      </c>
    </row>
    <row r="160" s="14" customFormat="1">
      <c r="A160" s="14"/>
      <c r="B160" s="244"/>
      <c r="C160" s="245"/>
      <c r="D160" s="227" t="s">
        <v>137</v>
      </c>
      <c r="E160" s="246" t="s">
        <v>19</v>
      </c>
      <c r="F160" s="247" t="s">
        <v>362</v>
      </c>
      <c r="G160" s="245"/>
      <c r="H160" s="248">
        <v>4.5110000000000001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137</v>
      </c>
      <c r="AU160" s="254" t="s">
        <v>81</v>
      </c>
      <c r="AV160" s="14" t="s">
        <v>81</v>
      </c>
      <c r="AW160" s="14" t="s">
        <v>34</v>
      </c>
      <c r="AX160" s="14" t="s">
        <v>72</v>
      </c>
      <c r="AY160" s="254" t="s">
        <v>123</v>
      </c>
    </row>
    <row r="161" s="13" customFormat="1">
      <c r="A161" s="13"/>
      <c r="B161" s="234"/>
      <c r="C161" s="235"/>
      <c r="D161" s="227" t="s">
        <v>137</v>
      </c>
      <c r="E161" s="236" t="s">
        <v>19</v>
      </c>
      <c r="F161" s="237" t="s">
        <v>363</v>
      </c>
      <c r="G161" s="235"/>
      <c r="H161" s="236" t="s">
        <v>19</v>
      </c>
      <c r="I161" s="238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137</v>
      </c>
      <c r="AU161" s="243" t="s">
        <v>81</v>
      </c>
      <c r="AV161" s="13" t="s">
        <v>79</v>
      </c>
      <c r="AW161" s="13" t="s">
        <v>34</v>
      </c>
      <c r="AX161" s="13" t="s">
        <v>72</v>
      </c>
      <c r="AY161" s="243" t="s">
        <v>123</v>
      </c>
    </row>
    <row r="162" s="14" customFormat="1">
      <c r="A162" s="14"/>
      <c r="B162" s="244"/>
      <c r="C162" s="245"/>
      <c r="D162" s="227" t="s">
        <v>137</v>
      </c>
      <c r="E162" s="246" t="s">
        <v>19</v>
      </c>
      <c r="F162" s="247" t="s">
        <v>364</v>
      </c>
      <c r="G162" s="245"/>
      <c r="H162" s="248">
        <v>-1871.5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137</v>
      </c>
      <c r="AU162" s="254" t="s">
        <v>81</v>
      </c>
      <c r="AV162" s="14" t="s">
        <v>81</v>
      </c>
      <c r="AW162" s="14" t="s">
        <v>34</v>
      </c>
      <c r="AX162" s="14" t="s">
        <v>72</v>
      </c>
      <c r="AY162" s="254" t="s">
        <v>123</v>
      </c>
    </row>
    <row r="163" s="15" customFormat="1">
      <c r="A163" s="15"/>
      <c r="B163" s="255"/>
      <c r="C163" s="256"/>
      <c r="D163" s="227" t="s">
        <v>137</v>
      </c>
      <c r="E163" s="257" t="s">
        <v>19</v>
      </c>
      <c r="F163" s="258" t="s">
        <v>141</v>
      </c>
      <c r="G163" s="256"/>
      <c r="H163" s="259">
        <v>2149.9609999999998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137</v>
      </c>
      <c r="AU163" s="265" t="s">
        <v>81</v>
      </c>
      <c r="AV163" s="15" t="s">
        <v>131</v>
      </c>
      <c r="AW163" s="15" t="s">
        <v>34</v>
      </c>
      <c r="AX163" s="15" t="s">
        <v>79</v>
      </c>
      <c r="AY163" s="265" t="s">
        <v>123</v>
      </c>
    </row>
    <row r="164" s="2" customFormat="1" ht="37.8" customHeight="1">
      <c r="A164" s="40"/>
      <c r="B164" s="41"/>
      <c r="C164" s="214" t="s">
        <v>149</v>
      </c>
      <c r="D164" s="214" t="s">
        <v>126</v>
      </c>
      <c r="E164" s="215" t="s">
        <v>365</v>
      </c>
      <c r="F164" s="216" t="s">
        <v>366</v>
      </c>
      <c r="G164" s="217" t="s">
        <v>303</v>
      </c>
      <c r="H164" s="218">
        <v>10749.805</v>
      </c>
      <c r="I164" s="219"/>
      <c r="J164" s="220">
        <f>ROUND(I164*H164,2)</f>
        <v>0</v>
      </c>
      <c r="K164" s="216" t="s">
        <v>130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131</v>
      </c>
      <c r="AT164" s="225" t="s">
        <v>126</v>
      </c>
      <c r="AU164" s="225" t="s">
        <v>81</v>
      </c>
      <c r="AY164" s="19" t="s">
        <v>123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131</v>
      </c>
      <c r="BM164" s="225" t="s">
        <v>367</v>
      </c>
    </row>
    <row r="165" s="2" customFormat="1">
      <c r="A165" s="40"/>
      <c r="B165" s="41"/>
      <c r="C165" s="42"/>
      <c r="D165" s="227" t="s">
        <v>133</v>
      </c>
      <c r="E165" s="42"/>
      <c r="F165" s="228" t="s">
        <v>368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133</v>
      </c>
      <c r="AU165" s="19" t="s">
        <v>81</v>
      </c>
    </row>
    <row r="166" s="2" customFormat="1">
      <c r="A166" s="40"/>
      <c r="B166" s="41"/>
      <c r="C166" s="42"/>
      <c r="D166" s="232" t="s">
        <v>135</v>
      </c>
      <c r="E166" s="42"/>
      <c r="F166" s="233" t="s">
        <v>369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135</v>
      </c>
      <c r="AU166" s="19" t="s">
        <v>81</v>
      </c>
    </row>
    <row r="167" s="13" customFormat="1">
      <c r="A167" s="13"/>
      <c r="B167" s="234"/>
      <c r="C167" s="235"/>
      <c r="D167" s="227" t="s">
        <v>137</v>
      </c>
      <c r="E167" s="236" t="s">
        <v>19</v>
      </c>
      <c r="F167" s="237" t="s">
        <v>138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137</v>
      </c>
      <c r="AU167" s="243" t="s">
        <v>81</v>
      </c>
      <c r="AV167" s="13" t="s">
        <v>79</v>
      </c>
      <c r="AW167" s="13" t="s">
        <v>34</v>
      </c>
      <c r="AX167" s="13" t="s">
        <v>72</v>
      </c>
      <c r="AY167" s="243" t="s">
        <v>123</v>
      </c>
    </row>
    <row r="168" s="13" customFormat="1">
      <c r="A168" s="13"/>
      <c r="B168" s="234"/>
      <c r="C168" s="235"/>
      <c r="D168" s="227" t="s">
        <v>137</v>
      </c>
      <c r="E168" s="236" t="s">
        <v>19</v>
      </c>
      <c r="F168" s="237" t="s">
        <v>370</v>
      </c>
      <c r="G168" s="235"/>
      <c r="H168" s="236" t="s">
        <v>19</v>
      </c>
      <c r="I168" s="238"/>
      <c r="J168" s="235"/>
      <c r="K168" s="235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137</v>
      </c>
      <c r="AU168" s="243" t="s">
        <v>81</v>
      </c>
      <c r="AV168" s="13" t="s">
        <v>79</v>
      </c>
      <c r="AW168" s="13" t="s">
        <v>34</v>
      </c>
      <c r="AX168" s="13" t="s">
        <v>72</v>
      </c>
      <c r="AY168" s="243" t="s">
        <v>123</v>
      </c>
    </row>
    <row r="169" s="14" customFormat="1">
      <c r="A169" s="14"/>
      <c r="B169" s="244"/>
      <c r="C169" s="245"/>
      <c r="D169" s="227" t="s">
        <v>137</v>
      </c>
      <c r="E169" s="246" t="s">
        <v>19</v>
      </c>
      <c r="F169" s="247" t="s">
        <v>371</v>
      </c>
      <c r="G169" s="245"/>
      <c r="H169" s="248">
        <v>10749.805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137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123</v>
      </c>
    </row>
    <row r="170" s="15" customFormat="1">
      <c r="A170" s="15"/>
      <c r="B170" s="255"/>
      <c r="C170" s="256"/>
      <c r="D170" s="227" t="s">
        <v>137</v>
      </c>
      <c r="E170" s="257" t="s">
        <v>19</v>
      </c>
      <c r="F170" s="258" t="s">
        <v>141</v>
      </c>
      <c r="G170" s="256"/>
      <c r="H170" s="259">
        <v>10749.805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137</v>
      </c>
      <c r="AU170" s="265" t="s">
        <v>81</v>
      </c>
      <c r="AV170" s="15" t="s">
        <v>131</v>
      </c>
      <c r="AW170" s="15" t="s">
        <v>34</v>
      </c>
      <c r="AX170" s="15" t="s">
        <v>79</v>
      </c>
      <c r="AY170" s="265" t="s">
        <v>123</v>
      </c>
    </row>
    <row r="171" s="2" customFormat="1" ht="24.15" customHeight="1">
      <c r="A171" s="40"/>
      <c r="B171" s="41"/>
      <c r="C171" s="214" t="s">
        <v>156</v>
      </c>
      <c r="D171" s="214" t="s">
        <v>126</v>
      </c>
      <c r="E171" s="215" t="s">
        <v>372</v>
      </c>
      <c r="F171" s="216" t="s">
        <v>373</v>
      </c>
      <c r="G171" s="217" t="s">
        <v>303</v>
      </c>
      <c r="H171" s="218">
        <v>2243.4499999999998</v>
      </c>
      <c r="I171" s="219"/>
      <c r="J171" s="220">
        <f>ROUND(I171*H171,2)</f>
        <v>0</v>
      </c>
      <c r="K171" s="216" t="s">
        <v>130</v>
      </c>
      <c r="L171" s="46"/>
      <c r="M171" s="221" t="s">
        <v>19</v>
      </c>
      <c r="N171" s="222" t="s">
        <v>43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131</v>
      </c>
      <c r="AT171" s="225" t="s">
        <v>126</v>
      </c>
      <c r="AU171" s="225" t="s">
        <v>81</v>
      </c>
      <c r="AY171" s="19" t="s">
        <v>123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131</v>
      </c>
      <c r="BM171" s="225" t="s">
        <v>374</v>
      </c>
    </row>
    <row r="172" s="2" customFormat="1">
      <c r="A172" s="40"/>
      <c r="B172" s="41"/>
      <c r="C172" s="42"/>
      <c r="D172" s="227" t="s">
        <v>133</v>
      </c>
      <c r="E172" s="42"/>
      <c r="F172" s="228" t="s">
        <v>375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133</v>
      </c>
      <c r="AU172" s="19" t="s">
        <v>81</v>
      </c>
    </row>
    <row r="173" s="2" customFormat="1">
      <c r="A173" s="40"/>
      <c r="B173" s="41"/>
      <c r="C173" s="42"/>
      <c r="D173" s="232" t="s">
        <v>135</v>
      </c>
      <c r="E173" s="42"/>
      <c r="F173" s="233" t="s">
        <v>376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135</v>
      </c>
      <c r="AU173" s="19" t="s">
        <v>81</v>
      </c>
    </row>
    <row r="174" s="13" customFormat="1">
      <c r="A174" s="13"/>
      <c r="B174" s="234"/>
      <c r="C174" s="235"/>
      <c r="D174" s="227" t="s">
        <v>137</v>
      </c>
      <c r="E174" s="236" t="s">
        <v>19</v>
      </c>
      <c r="F174" s="237" t="s">
        <v>138</v>
      </c>
      <c r="G174" s="235"/>
      <c r="H174" s="236" t="s">
        <v>19</v>
      </c>
      <c r="I174" s="238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137</v>
      </c>
      <c r="AU174" s="243" t="s">
        <v>81</v>
      </c>
      <c r="AV174" s="13" t="s">
        <v>79</v>
      </c>
      <c r="AW174" s="13" t="s">
        <v>34</v>
      </c>
      <c r="AX174" s="13" t="s">
        <v>72</v>
      </c>
      <c r="AY174" s="243" t="s">
        <v>123</v>
      </c>
    </row>
    <row r="175" s="13" customFormat="1">
      <c r="A175" s="13"/>
      <c r="B175" s="234"/>
      <c r="C175" s="235"/>
      <c r="D175" s="227" t="s">
        <v>137</v>
      </c>
      <c r="E175" s="236" t="s">
        <v>19</v>
      </c>
      <c r="F175" s="237" t="s">
        <v>360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137</v>
      </c>
      <c r="AU175" s="243" t="s">
        <v>81</v>
      </c>
      <c r="AV175" s="13" t="s">
        <v>79</v>
      </c>
      <c r="AW175" s="13" t="s">
        <v>34</v>
      </c>
      <c r="AX175" s="13" t="s">
        <v>72</v>
      </c>
      <c r="AY175" s="243" t="s">
        <v>123</v>
      </c>
    </row>
    <row r="176" s="14" customFormat="1">
      <c r="A176" s="14"/>
      <c r="B176" s="244"/>
      <c r="C176" s="245"/>
      <c r="D176" s="227" t="s">
        <v>137</v>
      </c>
      <c r="E176" s="246" t="s">
        <v>19</v>
      </c>
      <c r="F176" s="247" t="s">
        <v>361</v>
      </c>
      <c r="G176" s="245"/>
      <c r="H176" s="248">
        <v>4016.9499999999998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137</v>
      </c>
      <c r="AU176" s="254" t="s">
        <v>81</v>
      </c>
      <c r="AV176" s="14" t="s">
        <v>81</v>
      </c>
      <c r="AW176" s="14" t="s">
        <v>34</v>
      </c>
      <c r="AX176" s="14" t="s">
        <v>72</v>
      </c>
      <c r="AY176" s="254" t="s">
        <v>123</v>
      </c>
    </row>
    <row r="177" s="13" customFormat="1">
      <c r="A177" s="13"/>
      <c r="B177" s="234"/>
      <c r="C177" s="235"/>
      <c r="D177" s="227" t="s">
        <v>137</v>
      </c>
      <c r="E177" s="236" t="s">
        <v>19</v>
      </c>
      <c r="F177" s="237" t="s">
        <v>353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137</v>
      </c>
      <c r="AU177" s="243" t="s">
        <v>81</v>
      </c>
      <c r="AV177" s="13" t="s">
        <v>79</v>
      </c>
      <c r="AW177" s="13" t="s">
        <v>34</v>
      </c>
      <c r="AX177" s="13" t="s">
        <v>72</v>
      </c>
      <c r="AY177" s="243" t="s">
        <v>123</v>
      </c>
    </row>
    <row r="178" s="14" customFormat="1">
      <c r="A178" s="14"/>
      <c r="B178" s="244"/>
      <c r="C178" s="245"/>
      <c r="D178" s="227" t="s">
        <v>137</v>
      </c>
      <c r="E178" s="246" t="s">
        <v>19</v>
      </c>
      <c r="F178" s="247" t="s">
        <v>354</v>
      </c>
      <c r="G178" s="245"/>
      <c r="H178" s="248">
        <v>98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137</v>
      </c>
      <c r="AU178" s="254" t="s">
        <v>81</v>
      </c>
      <c r="AV178" s="14" t="s">
        <v>81</v>
      </c>
      <c r="AW178" s="14" t="s">
        <v>34</v>
      </c>
      <c r="AX178" s="14" t="s">
        <v>72</v>
      </c>
      <c r="AY178" s="254" t="s">
        <v>123</v>
      </c>
    </row>
    <row r="179" s="13" customFormat="1">
      <c r="A179" s="13"/>
      <c r="B179" s="234"/>
      <c r="C179" s="235"/>
      <c r="D179" s="227" t="s">
        <v>137</v>
      </c>
      <c r="E179" s="236" t="s">
        <v>19</v>
      </c>
      <c r="F179" s="237" t="s">
        <v>377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137</v>
      </c>
      <c r="AU179" s="243" t="s">
        <v>81</v>
      </c>
      <c r="AV179" s="13" t="s">
        <v>79</v>
      </c>
      <c r="AW179" s="13" t="s">
        <v>34</v>
      </c>
      <c r="AX179" s="13" t="s">
        <v>72</v>
      </c>
      <c r="AY179" s="243" t="s">
        <v>123</v>
      </c>
    </row>
    <row r="180" s="14" customFormat="1">
      <c r="A180" s="14"/>
      <c r="B180" s="244"/>
      <c r="C180" s="245"/>
      <c r="D180" s="227" t="s">
        <v>137</v>
      </c>
      <c r="E180" s="246" t="s">
        <v>19</v>
      </c>
      <c r="F180" s="247" t="s">
        <v>364</v>
      </c>
      <c r="G180" s="245"/>
      <c r="H180" s="248">
        <v>-1871.5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137</v>
      </c>
      <c r="AU180" s="254" t="s">
        <v>81</v>
      </c>
      <c r="AV180" s="14" t="s">
        <v>81</v>
      </c>
      <c r="AW180" s="14" t="s">
        <v>34</v>
      </c>
      <c r="AX180" s="14" t="s">
        <v>72</v>
      </c>
      <c r="AY180" s="254" t="s">
        <v>123</v>
      </c>
    </row>
    <row r="181" s="15" customFormat="1">
      <c r="A181" s="15"/>
      <c r="B181" s="255"/>
      <c r="C181" s="256"/>
      <c r="D181" s="227" t="s">
        <v>137</v>
      </c>
      <c r="E181" s="257" t="s">
        <v>19</v>
      </c>
      <c r="F181" s="258" t="s">
        <v>141</v>
      </c>
      <c r="G181" s="256"/>
      <c r="H181" s="259">
        <v>2243.4499999999998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137</v>
      </c>
      <c r="AU181" s="265" t="s">
        <v>81</v>
      </c>
      <c r="AV181" s="15" t="s">
        <v>131</v>
      </c>
      <c r="AW181" s="15" t="s">
        <v>34</v>
      </c>
      <c r="AX181" s="15" t="s">
        <v>79</v>
      </c>
      <c r="AY181" s="265" t="s">
        <v>123</v>
      </c>
    </row>
    <row r="182" s="2" customFormat="1" ht="16.5" customHeight="1">
      <c r="A182" s="40"/>
      <c r="B182" s="41"/>
      <c r="C182" s="214" t="s">
        <v>125</v>
      </c>
      <c r="D182" s="214" t="s">
        <v>126</v>
      </c>
      <c r="E182" s="215" t="s">
        <v>378</v>
      </c>
      <c r="F182" s="216" t="s">
        <v>379</v>
      </c>
      <c r="G182" s="217" t="s">
        <v>303</v>
      </c>
      <c r="H182" s="218">
        <v>4114.9499999999998</v>
      </c>
      <c r="I182" s="219"/>
      <c r="J182" s="220">
        <f>ROUND(I182*H182,2)</f>
        <v>0</v>
      </c>
      <c r="K182" s="216" t="s">
        <v>130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131</v>
      </c>
      <c r="AT182" s="225" t="s">
        <v>126</v>
      </c>
      <c r="AU182" s="225" t="s">
        <v>81</v>
      </c>
      <c r="AY182" s="19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131</v>
      </c>
      <c r="BM182" s="225" t="s">
        <v>380</v>
      </c>
    </row>
    <row r="183" s="2" customFormat="1">
      <c r="A183" s="40"/>
      <c r="B183" s="41"/>
      <c r="C183" s="42"/>
      <c r="D183" s="227" t="s">
        <v>133</v>
      </c>
      <c r="E183" s="42"/>
      <c r="F183" s="228" t="s">
        <v>381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133</v>
      </c>
      <c r="AU183" s="19" t="s">
        <v>81</v>
      </c>
    </row>
    <row r="184" s="2" customFormat="1">
      <c r="A184" s="40"/>
      <c r="B184" s="41"/>
      <c r="C184" s="42"/>
      <c r="D184" s="232" t="s">
        <v>135</v>
      </c>
      <c r="E184" s="42"/>
      <c r="F184" s="233" t="s">
        <v>382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135</v>
      </c>
      <c r="AU184" s="19" t="s">
        <v>81</v>
      </c>
    </row>
    <row r="185" s="13" customFormat="1">
      <c r="A185" s="13"/>
      <c r="B185" s="234"/>
      <c r="C185" s="235"/>
      <c r="D185" s="227" t="s">
        <v>137</v>
      </c>
      <c r="E185" s="236" t="s">
        <v>19</v>
      </c>
      <c r="F185" s="237" t="s">
        <v>138</v>
      </c>
      <c r="G185" s="235"/>
      <c r="H185" s="236" t="s">
        <v>19</v>
      </c>
      <c r="I185" s="238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137</v>
      </c>
      <c r="AU185" s="243" t="s">
        <v>81</v>
      </c>
      <c r="AV185" s="13" t="s">
        <v>79</v>
      </c>
      <c r="AW185" s="13" t="s">
        <v>34</v>
      </c>
      <c r="AX185" s="13" t="s">
        <v>72</v>
      </c>
      <c r="AY185" s="243" t="s">
        <v>123</v>
      </c>
    </row>
    <row r="186" s="13" customFormat="1">
      <c r="A186" s="13"/>
      <c r="B186" s="234"/>
      <c r="C186" s="235"/>
      <c r="D186" s="227" t="s">
        <v>137</v>
      </c>
      <c r="E186" s="236" t="s">
        <v>19</v>
      </c>
      <c r="F186" s="237" t="s">
        <v>383</v>
      </c>
      <c r="G186" s="235"/>
      <c r="H186" s="236" t="s">
        <v>19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137</v>
      </c>
      <c r="AU186" s="243" t="s">
        <v>81</v>
      </c>
      <c r="AV186" s="13" t="s">
        <v>79</v>
      </c>
      <c r="AW186" s="13" t="s">
        <v>34</v>
      </c>
      <c r="AX186" s="13" t="s">
        <v>72</v>
      </c>
      <c r="AY186" s="243" t="s">
        <v>123</v>
      </c>
    </row>
    <row r="187" s="14" customFormat="1">
      <c r="A187" s="14"/>
      <c r="B187" s="244"/>
      <c r="C187" s="245"/>
      <c r="D187" s="227" t="s">
        <v>137</v>
      </c>
      <c r="E187" s="246" t="s">
        <v>19</v>
      </c>
      <c r="F187" s="247" t="s">
        <v>384</v>
      </c>
      <c r="G187" s="245"/>
      <c r="H187" s="248">
        <v>4114.9499999999998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137</v>
      </c>
      <c r="AU187" s="254" t="s">
        <v>81</v>
      </c>
      <c r="AV187" s="14" t="s">
        <v>81</v>
      </c>
      <c r="AW187" s="14" t="s">
        <v>34</v>
      </c>
      <c r="AX187" s="14" t="s">
        <v>72</v>
      </c>
      <c r="AY187" s="254" t="s">
        <v>123</v>
      </c>
    </row>
    <row r="188" s="15" customFormat="1">
      <c r="A188" s="15"/>
      <c r="B188" s="255"/>
      <c r="C188" s="256"/>
      <c r="D188" s="227" t="s">
        <v>137</v>
      </c>
      <c r="E188" s="257" t="s">
        <v>19</v>
      </c>
      <c r="F188" s="258" t="s">
        <v>141</v>
      </c>
      <c r="G188" s="256"/>
      <c r="H188" s="259">
        <v>4114.9499999999998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137</v>
      </c>
      <c r="AU188" s="265" t="s">
        <v>81</v>
      </c>
      <c r="AV188" s="15" t="s">
        <v>131</v>
      </c>
      <c r="AW188" s="15" t="s">
        <v>34</v>
      </c>
      <c r="AX188" s="15" t="s">
        <v>79</v>
      </c>
      <c r="AY188" s="265" t="s">
        <v>123</v>
      </c>
    </row>
    <row r="189" s="2" customFormat="1" ht="33" customHeight="1">
      <c r="A189" s="40"/>
      <c r="B189" s="41"/>
      <c r="C189" s="214" t="s">
        <v>142</v>
      </c>
      <c r="D189" s="214" t="s">
        <v>126</v>
      </c>
      <c r="E189" s="215" t="s">
        <v>385</v>
      </c>
      <c r="F189" s="216" t="s">
        <v>386</v>
      </c>
      <c r="G189" s="217" t="s">
        <v>250</v>
      </c>
      <c r="H189" s="218">
        <v>3869.9099999999999</v>
      </c>
      <c r="I189" s="219"/>
      <c r="J189" s="220">
        <f>ROUND(I189*H189,2)</f>
        <v>0</v>
      </c>
      <c r="K189" s="216" t="s">
        <v>130</v>
      </c>
      <c r="L189" s="46"/>
      <c r="M189" s="221" t="s">
        <v>19</v>
      </c>
      <c r="N189" s="222" t="s">
        <v>43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131</v>
      </c>
      <c r="AT189" s="225" t="s">
        <v>126</v>
      </c>
      <c r="AU189" s="225" t="s">
        <v>81</v>
      </c>
      <c r="AY189" s="19" t="s">
        <v>123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131</v>
      </c>
      <c r="BM189" s="225" t="s">
        <v>387</v>
      </c>
    </row>
    <row r="190" s="2" customFormat="1">
      <c r="A190" s="40"/>
      <c r="B190" s="41"/>
      <c r="C190" s="42"/>
      <c r="D190" s="227" t="s">
        <v>133</v>
      </c>
      <c r="E190" s="42"/>
      <c r="F190" s="228" t="s">
        <v>276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133</v>
      </c>
      <c r="AU190" s="19" t="s">
        <v>81</v>
      </c>
    </row>
    <row r="191" s="2" customFormat="1">
      <c r="A191" s="40"/>
      <c r="B191" s="41"/>
      <c r="C191" s="42"/>
      <c r="D191" s="232" t="s">
        <v>135</v>
      </c>
      <c r="E191" s="42"/>
      <c r="F191" s="233" t="s">
        <v>388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135</v>
      </c>
      <c r="AU191" s="19" t="s">
        <v>81</v>
      </c>
    </row>
    <row r="192" s="13" customFormat="1">
      <c r="A192" s="13"/>
      <c r="B192" s="234"/>
      <c r="C192" s="235"/>
      <c r="D192" s="227" t="s">
        <v>137</v>
      </c>
      <c r="E192" s="236" t="s">
        <v>19</v>
      </c>
      <c r="F192" s="237" t="s">
        <v>138</v>
      </c>
      <c r="G192" s="235"/>
      <c r="H192" s="236" t="s">
        <v>19</v>
      </c>
      <c r="I192" s="238"/>
      <c r="J192" s="235"/>
      <c r="K192" s="235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137</v>
      </c>
      <c r="AU192" s="243" t="s">
        <v>81</v>
      </c>
      <c r="AV192" s="13" t="s">
        <v>79</v>
      </c>
      <c r="AW192" s="13" t="s">
        <v>34</v>
      </c>
      <c r="AX192" s="13" t="s">
        <v>72</v>
      </c>
      <c r="AY192" s="243" t="s">
        <v>123</v>
      </c>
    </row>
    <row r="193" s="13" customFormat="1">
      <c r="A193" s="13"/>
      <c r="B193" s="234"/>
      <c r="C193" s="235"/>
      <c r="D193" s="227" t="s">
        <v>137</v>
      </c>
      <c r="E193" s="236" t="s">
        <v>19</v>
      </c>
      <c r="F193" s="237" t="s">
        <v>389</v>
      </c>
      <c r="G193" s="235"/>
      <c r="H193" s="236" t="s">
        <v>19</v>
      </c>
      <c r="I193" s="238"/>
      <c r="J193" s="235"/>
      <c r="K193" s="235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137</v>
      </c>
      <c r="AU193" s="243" t="s">
        <v>81</v>
      </c>
      <c r="AV193" s="13" t="s">
        <v>79</v>
      </c>
      <c r="AW193" s="13" t="s">
        <v>34</v>
      </c>
      <c r="AX193" s="13" t="s">
        <v>72</v>
      </c>
      <c r="AY193" s="243" t="s">
        <v>123</v>
      </c>
    </row>
    <row r="194" s="14" customFormat="1">
      <c r="A194" s="14"/>
      <c r="B194" s="244"/>
      <c r="C194" s="245"/>
      <c r="D194" s="227" t="s">
        <v>137</v>
      </c>
      <c r="E194" s="246" t="s">
        <v>19</v>
      </c>
      <c r="F194" s="247" t="s">
        <v>390</v>
      </c>
      <c r="G194" s="245"/>
      <c r="H194" s="248">
        <v>3869.9099999999999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137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123</v>
      </c>
    </row>
    <row r="195" s="15" customFormat="1">
      <c r="A195" s="15"/>
      <c r="B195" s="255"/>
      <c r="C195" s="256"/>
      <c r="D195" s="227" t="s">
        <v>137</v>
      </c>
      <c r="E195" s="257" t="s">
        <v>19</v>
      </c>
      <c r="F195" s="258" t="s">
        <v>141</v>
      </c>
      <c r="G195" s="256"/>
      <c r="H195" s="259">
        <v>3869.9099999999999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137</v>
      </c>
      <c r="AU195" s="265" t="s">
        <v>81</v>
      </c>
      <c r="AV195" s="15" t="s">
        <v>131</v>
      </c>
      <c r="AW195" s="15" t="s">
        <v>34</v>
      </c>
      <c r="AX195" s="15" t="s">
        <v>79</v>
      </c>
      <c r="AY195" s="265" t="s">
        <v>123</v>
      </c>
    </row>
    <row r="196" s="2" customFormat="1" ht="24.15" customHeight="1">
      <c r="A196" s="40"/>
      <c r="B196" s="41"/>
      <c r="C196" s="214" t="s">
        <v>278</v>
      </c>
      <c r="D196" s="214" t="s">
        <v>126</v>
      </c>
      <c r="E196" s="215" t="s">
        <v>391</v>
      </c>
      <c r="F196" s="216" t="s">
        <v>392</v>
      </c>
      <c r="G196" s="217" t="s">
        <v>303</v>
      </c>
      <c r="H196" s="218">
        <v>134.44999999999999</v>
      </c>
      <c r="I196" s="219"/>
      <c r="J196" s="220">
        <f>ROUND(I196*H196,2)</f>
        <v>0</v>
      </c>
      <c r="K196" s="216" t="s">
        <v>130</v>
      </c>
      <c r="L196" s="46"/>
      <c r="M196" s="221" t="s">
        <v>19</v>
      </c>
      <c r="N196" s="222" t="s">
        <v>43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131</v>
      </c>
      <c r="AT196" s="225" t="s">
        <v>126</v>
      </c>
      <c r="AU196" s="225" t="s">
        <v>81</v>
      </c>
      <c r="AY196" s="19" t="s">
        <v>123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131</v>
      </c>
      <c r="BM196" s="225" t="s">
        <v>393</v>
      </c>
    </row>
    <row r="197" s="2" customFormat="1">
      <c r="A197" s="40"/>
      <c r="B197" s="41"/>
      <c r="C197" s="42"/>
      <c r="D197" s="227" t="s">
        <v>133</v>
      </c>
      <c r="E197" s="42"/>
      <c r="F197" s="228" t="s">
        <v>394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133</v>
      </c>
      <c r="AU197" s="19" t="s">
        <v>81</v>
      </c>
    </row>
    <row r="198" s="2" customFormat="1">
      <c r="A198" s="40"/>
      <c r="B198" s="41"/>
      <c r="C198" s="42"/>
      <c r="D198" s="232" t="s">
        <v>135</v>
      </c>
      <c r="E198" s="42"/>
      <c r="F198" s="233" t="s">
        <v>395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135</v>
      </c>
      <c r="AU198" s="19" t="s">
        <v>81</v>
      </c>
    </row>
    <row r="199" s="13" customFormat="1">
      <c r="A199" s="13"/>
      <c r="B199" s="234"/>
      <c r="C199" s="235"/>
      <c r="D199" s="227" t="s">
        <v>137</v>
      </c>
      <c r="E199" s="236" t="s">
        <v>19</v>
      </c>
      <c r="F199" s="237" t="s">
        <v>138</v>
      </c>
      <c r="G199" s="235"/>
      <c r="H199" s="236" t="s">
        <v>19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137</v>
      </c>
      <c r="AU199" s="243" t="s">
        <v>81</v>
      </c>
      <c r="AV199" s="13" t="s">
        <v>79</v>
      </c>
      <c r="AW199" s="13" t="s">
        <v>34</v>
      </c>
      <c r="AX199" s="13" t="s">
        <v>72</v>
      </c>
      <c r="AY199" s="243" t="s">
        <v>123</v>
      </c>
    </row>
    <row r="200" s="13" customFormat="1">
      <c r="A200" s="13"/>
      <c r="B200" s="234"/>
      <c r="C200" s="235"/>
      <c r="D200" s="227" t="s">
        <v>137</v>
      </c>
      <c r="E200" s="236" t="s">
        <v>19</v>
      </c>
      <c r="F200" s="237" t="s">
        <v>353</v>
      </c>
      <c r="G200" s="235"/>
      <c r="H200" s="236" t="s">
        <v>19</v>
      </c>
      <c r="I200" s="238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137</v>
      </c>
      <c r="AU200" s="243" t="s">
        <v>81</v>
      </c>
      <c r="AV200" s="13" t="s">
        <v>79</v>
      </c>
      <c r="AW200" s="13" t="s">
        <v>34</v>
      </c>
      <c r="AX200" s="13" t="s">
        <v>72</v>
      </c>
      <c r="AY200" s="243" t="s">
        <v>123</v>
      </c>
    </row>
    <row r="201" s="14" customFormat="1">
      <c r="A201" s="14"/>
      <c r="B201" s="244"/>
      <c r="C201" s="245"/>
      <c r="D201" s="227" t="s">
        <v>137</v>
      </c>
      <c r="E201" s="246" t="s">
        <v>19</v>
      </c>
      <c r="F201" s="247" t="s">
        <v>354</v>
      </c>
      <c r="G201" s="245"/>
      <c r="H201" s="248">
        <v>98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137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123</v>
      </c>
    </row>
    <row r="202" s="13" customFormat="1">
      <c r="A202" s="13"/>
      <c r="B202" s="234"/>
      <c r="C202" s="235"/>
      <c r="D202" s="227" t="s">
        <v>137</v>
      </c>
      <c r="E202" s="236" t="s">
        <v>19</v>
      </c>
      <c r="F202" s="237" t="s">
        <v>396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137</v>
      </c>
      <c r="AU202" s="243" t="s">
        <v>81</v>
      </c>
      <c r="AV202" s="13" t="s">
        <v>79</v>
      </c>
      <c r="AW202" s="13" t="s">
        <v>34</v>
      </c>
      <c r="AX202" s="13" t="s">
        <v>72</v>
      </c>
      <c r="AY202" s="243" t="s">
        <v>123</v>
      </c>
    </row>
    <row r="203" s="14" customFormat="1">
      <c r="A203" s="14"/>
      <c r="B203" s="244"/>
      <c r="C203" s="245"/>
      <c r="D203" s="227" t="s">
        <v>137</v>
      </c>
      <c r="E203" s="246" t="s">
        <v>19</v>
      </c>
      <c r="F203" s="247" t="s">
        <v>397</v>
      </c>
      <c r="G203" s="245"/>
      <c r="H203" s="248">
        <v>36.450000000000003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137</v>
      </c>
      <c r="AU203" s="254" t="s">
        <v>81</v>
      </c>
      <c r="AV203" s="14" t="s">
        <v>81</v>
      </c>
      <c r="AW203" s="14" t="s">
        <v>34</v>
      </c>
      <c r="AX203" s="14" t="s">
        <v>72</v>
      </c>
      <c r="AY203" s="254" t="s">
        <v>123</v>
      </c>
    </row>
    <row r="204" s="15" customFormat="1">
      <c r="A204" s="15"/>
      <c r="B204" s="255"/>
      <c r="C204" s="256"/>
      <c r="D204" s="227" t="s">
        <v>137</v>
      </c>
      <c r="E204" s="257" t="s">
        <v>19</v>
      </c>
      <c r="F204" s="258" t="s">
        <v>141</v>
      </c>
      <c r="G204" s="256"/>
      <c r="H204" s="259">
        <v>134.44999999999999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137</v>
      </c>
      <c r="AU204" s="265" t="s">
        <v>81</v>
      </c>
      <c r="AV204" s="15" t="s">
        <v>131</v>
      </c>
      <c r="AW204" s="15" t="s">
        <v>34</v>
      </c>
      <c r="AX204" s="15" t="s">
        <v>79</v>
      </c>
      <c r="AY204" s="265" t="s">
        <v>123</v>
      </c>
    </row>
    <row r="205" s="2" customFormat="1" ht="24.15" customHeight="1">
      <c r="A205" s="40"/>
      <c r="B205" s="41"/>
      <c r="C205" s="214" t="s">
        <v>272</v>
      </c>
      <c r="D205" s="214" t="s">
        <v>126</v>
      </c>
      <c r="E205" s="215" t="s">
        <v>398</v>
      </c>
      <c r="F205" s="216" t="s">
        <v>399</v>
      </c>
      <c r="G205" s="217" t="s">
        <v>129</v>
      </c>
      <c r="H205" s="218">
        <v>1142</v>
      </c>
      <c r="I205" s="219"/>
      <c r="J205" s="220">
        <f>ROUND(I205*H205,2)</f>
        <v>0</v>
      </c>
      <c r="K205" s="216" t="s">
        <v>130</v>
      </c>
      <c r="L205" s="46"/>
      <c r="M205" s="221" t="s">
        <v>19</v>
      </c>
      <c r="N205" s="222" t="s">
        <v>43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131</v>
      </c>
      <c r="AT205" s="225" t="s">
        <v>126</v>
      </c>
      <c r="AU205" s="225" t="s">
        <v>81</v>
      </c>
      <c r="AY205" s="19" t="s">
        <v>123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131</v>
      </c>
      <c r="BM205" s="225" t="s">
        <v>400</v>
      </c>
    </row>
    <row r="206" s="2" customFormat="1">
      <c r="A206" s="40"/>
      <c r="B206" s="41"/>
      <c r="C206" s="42"/>
      <c r="D206" s="227" t="s">
        <v>133</v>
      </c>
      <c r="E206" s="42"/>
      <c r="F206" s="228" t="s">
        <v>401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133</v>
      </c>
      <c r="AU206" s="19" t="s">
        <v>81</v>
      </c>
    </row>
    <row r="207" s="2" customFormat="1">
      <c r="A207" s="40"/>
      <c r="B207" s="41"/>
      <c r="C207" s="42"/>
      <c r="D207" s="232" t="s">
        <v>135</v>
      </c>
      <c r="E207" s="42"/>
      <c r="F207" s="233" t="s">
        <v>402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135</v>
      </c>
      <c r="AU207" s="19" t="s">
        <v>81</v>
      </c>
    </row>
    <row r="208" s="13" customFormat="1">
      <c r="A208" s="13"/>
      <c r="B208" s="234"/>
      <c r="C208" s="235"/>
      <c r="D208" s="227" t="s">
        <v>137</v>
      </c>
      <c r="E208" s="236" t="s">
        <v>19</v>
      </c>
      <c r="F208" s="237" t="s">
        <v>138</v>
      </c>
      <c r="G208" s="235"/>
      <c r="H208" s="236" t="s">
        <v>19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137</v>
      </c>
      <c r="AU208" s="243" t="s">
        <v>81</v>
      </c>
      <c r="AV208" s="13" t="s">
        <v>79</v>
      </c>
      <c r="AW208" s="13" t="s">
        <v>34</v>
      </c>
      <c r="AX208" s="13" t="s">
        <v>72</v>
      </c>
      <c r="AY208" s="243" t="s">
        <v>123</v>
      </c>
    </row>
    <row r="209" s="13" customFormat="1">
      <c r="A209" s="13"/>
      <c r="B209" s="234"/>
      <c r="C209" s="235"/>
      <c r="D209" s="227" t="s">
        <v>137</v>
      </c>
      <c r="E209" s="236" t="s">
        <v>19</v>
      </c>
      <c r="F209" s="237" t="s">
        <v>403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137</v>
      </c>
      <c r="AU209" s="243" t="s">
        <v>81</v>
      </c>
      <c r="AV209" s="13" t="s">
        <v>79</v>
      </c>
      <c r="AW209" s="13" t="s">
        <v>34</v>
      </c>
      <c r="AX209" s="13" t="s">
        <v>72</v>
      </c>
      <c r="AY209" s="243" t="s">
        <v>123</v>
      </c>
    </row>
    <row r="210" s="14" customFormat="1">
      <c r="A210" s="14"/>
      <c r="B210" s="244"/>
      <c r="C210" s="245"/>
      <c r="D210" s="227" t="s">
        <v>137</v>
      </c>
      <c r="E210" s="246" t="s">
        <v>19</v>
      </c>
      <c r="F210" s="247" t="s">
        <v>404</v>
      </c>
      <c r="G210" s="245"/>
      <c r="H210" s="248">
        <v>1142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137</v>
      </c>
      <c r="AU210" s="254" t="s">
        <v>81</v>
      </c>
      <c r="AV210" s="14" t="s">
        <v>81</v>
      </c>
      <c r="AW210" s="14" t="s">
        <v>34</v>
      </c>
      <c r="AX210" s="14" t="s">
        <v>72</v>
      </c>
      <c r="AY210" s="254" t="s">
        <v>123</v>
      </c>
    </row>
    <row r="211" s="15" customFormat="1">
      <c r="A211" s="15"/>
      <c r="B211" s="255"/>
      <c r="C211" s="256"/>
      <c r="D211" s="227" t="s">
        <v>137</v>
      </c>
      <c r="E211" s="257" t="s">
        <v>19</v>
      </c>
      <c r="F211" s="258" t="s">
        <v>141</v>
      </c>
      <c r="G211" s="256"/>
      <c r="H211" s="259">
        <v>1142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137</v>
      </c>
      <c r="AU211" s="265" t="s">
        <v>81</v>
      </c>
      <c r="AV211" s="15" t="s">
        <v>131</v>
      </c>
      <c r="AW211" s="15" t="s">
        <v>34</v>
      </c>
      <c r="AX211" s="15" t="s">
        <v>79</v>
      </c>
      <c r="AY211" s="265" t="s">
        <v>123</v>
      </c>
    </row>
    <row r="212" s="2" customFormat="1" ht="16.5" customHeight="1">
      <c r="A212" s="40"/>
      <c r="B212" s="41"/>
      <c r="C212" s="267" t="s">
        <v>8</v>
      </c>
      <c r="D212" s="267" t="s">
        <v>234</v>
      </c>
      <c r="E212" s="268" t="s">
        <v>405</v>
      </c>
      <c r="F212" s="269" t="s">
        <v>406</v>
      </c>
      <c r="G212" s="270" t="s">
        <v>407</v>
      </c>
      <c r="H212" s="271">
        <v>35.287999999999997</v>
      </c>
      <c r="I212" s="272"/>
      <c r="J212" s="273">
        <f>ROUND(I212*H212,2)</f>
        <v>0</v>
      </c>
      <c r="K212" s="269" t="s">
        <v>130</v>
      </c>
      <c r="L212" s="274"/>
      <c r="M212" s="275" t="s">
        <v>19</v>
      </c>
      <c r="N212" s="276" t="s">
        <v>43</v>
      </c>
      <c r="O212" s="86"/>
      <c r="P212" s="223">
        <f>O212*H212</f>
        <v>0</v>
      </c>
      <c r="Q212" s="223">
        <v>0.001</v>
      </c>
      <c r="R212" s="223">
        <f>Q212*H212</f>
        <v>0.035288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215</v>
      </c>
      <c r="AT212" s="225" t="s">
        <v>234</v>
      </c>
      <c r="AU212" s="225" t="s">
        <v>81</v>
      </c>
      <c r="AY212" s="19" t="s">
        <v>123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131</v>
      </c>
      <c r="BM212" s="225" t="s">
        <v>408</v>
      </c>
    </row>
    <row r="213" s="2" customFormat="1">
      <c r="A213" s="40"/>
      <c r="B213" s="41"/>
      <c r="C213" s="42"/>
      <c r="D213" s="227" t="s">
        <v>133</v>
      </c>
      <c r="E213" s="42"/>
      <c r="F213" s="228" t="s">
        <v>406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133</v>
      </c>
      <c r="AU213" s="19" t="s">
        <v>81</v>
      </c>
    </row>
    <row r="214" s="13" customFormat="1">
      <c r="A214" s="13"/>
      <c r="B214" s="234"/>
      <c r="C214" s="235"/>
      <c r="D214" s="227" t="s">
        <v>137</v>
      </c>
      <c r="E214" s="236" t="s">
        <v>19</v>
      </c>
      <c r="F214" s="237" t="s">
        <v>409</v>
      </c>
      <c r="G214" s="235"/>
      <c r="H214" s="236" t="s">
        <v>19</v>
      </c>
      <c r="I214" s="238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137</v>
      </c>
      <c r="AU214" s="243" t="s">
        <v>81</v>
      </c>
      <c r="AV214" s="13" t="s">
        <v>79</v>
      </c>
      <c r="AW214" s="13" t="s">
        <v>34</v>
      </c>
      <c r="AX214" s="13" t="s">
        <v>72</v>
      </c>
      <c r="AY214" s="243" t="s">
        <v>123</v>
      </c>
    </row>
    <row r="215" s="14" customFormat="1">
      <c r="A215" s="14"/>
      <c r="B215" s="244"/>
      <c r="C215" s="245"/>
      <c r="D215" s="227" t="s">
        <v>137</v>
      </c>
      <c r="E215" s="246" t="s">
        <v>19</v>
      </c>
      <c r="F215" s="247" t="s">
        <v>410</v>
      </c>
      <c r="G215" s="245"/>
      <c r="H215" s="248">
        <v>35.287999999999997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137</v>
      </c>
      <c r="AU215" s="254" t="s">
        <v>81</v>
      </c>
      <c r="AV215" s="14" t="s">
        <v>81</v>
      </c>
      <c r="AW215" s="14" t="s">
        <v>34</v>
      </c>
      <c r="AX215" s="14" t="s">
        <v>72</v>
      </c>
      <c r="AY215" s="254" t="s">
        <v>123</v>
      </c>
    </row>
    <row r="216" s="15" customFormat="1">
      <c r="A216" s="15"/>
      <c r="B216" s="255"/>
      <c r="C216" s="256"/>
      <c r="D216" s="227" t="s">
        <v>137</v>
      </c>
      <c r="E216" s="257" t="s">
        <v>19</v>
      </c>
      <c r="F216" s="258" t="s">
        <v>141</v>
      </c>
      <c r="G216" s="256"/>
      <c r="H216" s="259">
        <v>35.287999999999997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137</v>
      </c>
      <c r="AU216" s="265" t="s">
        <v>81</v>
      </c>
      <c r="AV216" s="15" t="s">
        <v>131</v>
      </c>
      <c r="AW216" s="15" t="s">
        <v>34</v>
      </c>
      <c r="AX216" s="15" t="s">
        <v>79</v>
      </c>
      <c r="AY216" s="265" t="s">
        <v>123</v>
      </c>
    </row>
    <row r="217" s="2" customFormat="1" ht="24.15" customHeight="1">
      <c r="A217" s="40"/>
      <c r="B217" s="41"/>
      <c r="C217" s="214" t="s">
        <v>202</v>
      </c>
      <c r="D217" s="214" t="s">
        <v>126</v>
      </c>
      <c r="E217" s="215" t="s">
        <v>411</v>
      </c>
      <c r="F217" s="216" t="s">
        <v>412</v>
      </c>
      <c r="G217" s="217" t="s">
        <v>129</v>
      </c>
      <c r="H217" s="218">
        <v>8040.1999999999998</v>
      </c>
      <c r="I217" s="219"/>
      <c r="J217" s="220">
        <f>ROUND(I217*H217,2)</f>
        <v>0</v>
      </c>
      <c r="K217" s="216" t="s">
        <v>130</v>
      </c>
      <c r="L217" s="46"/>
      <c r="M217" s="221" t="s">
        <v>19</v>
      </c>
      <c r="N217" s="222" t="s">
        <v>43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131</v>
      </c>
      <c r="AT217" s="225" t="s">
        <v>126</v>
      </c>
      <c r="AU217" s="225" t="s">
        <v>81</v>
      </c>
      <c r="AY217" s="19" t="s">
        <v>123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131</v>
      </c>
      <c r="BM217" s="225" t="s">
        <v>413</v>
      </c>
    </row>
    <row r="218" s="2" customFormat="1">
      <c r="A218" s="40"/>
      <c r="B218" s="41"/>
      <c r="C218" s="42"/>
      <c r="D218" s="227" t="s">
        <v>133</v>
      </c>
      <c r="E218" s="42"/>
      <c r="F218" s="228" t="s">
        <v>414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133</v>
      </c>
      <c r="AU218" s="19" t="s">
        <v>81</v>
      </c>
    </row>
    <row r="219" s="2" customFormat="1">
      <c r="A219" s="40"/>
      <c r="B219" s="41"/>
      <c r="C219" s="42"/>
      <c r="D219" s="232" t="s">
        <v>135</v>
      </c>
      <c r="E219" s="42"/>
      <c r="F219" s="233" t="s">
        <v>415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135</v>
      </c>
      <c r="AU219" s="19" t="s">
        <v>81</v>
      </c>
    </row>
    <row r="220" s="13" customFormat="1">
      <c r="A220" s="13"/>
      <c r="B220" s="234"/>
      <c r="C220" s="235"/>
      <c r="D220" s="227" t="s">
        <v>137</v>
      </c>
      <c r="E220" s="236" t="s">
        <v>19</v>
      </c>
      <c r="F220" s="237" t="s">
        <v>138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137</v>
      </c>
      <c r="AU220" s="243" t="s">
        <v>81</v>
      </c>
      <c r="AV220" s="13" t="s">
        <v>79</v>
      </c>
      <c r="AW220" s="13" t="s">
        <v>34</v>
      </c>
      <c r="AX220" s="13" t="s">
        <v>72</v>
      </c>
      <c r="AY220" s="243" t="s">
        <v>123</v>
      </c>
    </row>
    <row r="221" s="13" customFormat="1">
      <c r="A221" s="13"/>
      <c r="B221" s="234"/>
      <c r="C221" s="235"/>
      <c r="D221" s="227" t="s">
        <v>137</v>
      </c>
      <c r="E221" s="236" t="s">
        <v>19</v>
      </c>
      <c r="F221" s="237" t="s">
        <v>416</v>
      </c>
      <c r="G221" s="235"/>
      <c r="H221" s="236" t="s">
        <v>19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137</v>
      </c>
      <c r="AU221" s="243" t="s">
        <v>81</v>
      </c>
      <c r="AV221" s="13" t="s">
        <v>79</v>
      </c>
      <c r="AW221" s="13" t="s">
        <v>34</v>
      </c>
      <c r="AX221" s="13" t="s">
        <v>72</v>
      </c>
      <c r="AY221" s="243" t="s">
        <v>123</v>
      </c>
    </row>
    <row r="222" s="14" customFormat="1">
      <c r="A222" s="14"/>
      <c r="B222" s="244"/>
      <c r="C222" s="245"/>
      <c r="D222" s="227" t="s">
        <v>137</v>
      </c>
      <c r="E222" s="246" t="s">
        <v>19</v>
      </c>
      <c r="F222" s="247" t="s">
        <v>417</v>
      </c>
      <c r="G222" s="245"/>
      <c r="H222" s="248">
        <v>8040.1999999999998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137</v>
      </c>
      <c r="AU222" s="254" t="s">
        <v>81</v>
      </c>
      <c r="AV222" s="14" t="s">
        <v>81</v>
      </c>
      <c r="AW222" s="14" t="s">
        <v>34</v>
      </c>
      <c r="AX222" s="14" t="s">
        <v>72</v>
      </c>
      <c r="AY222" s="254" t="s">
        <v>123</v>
      </c>
    </row>
    <row r="223" s="15" customFormat="1">
      <c r="A223" s="15"/>
      <c r="B223" s="255"/>
      <c r="C223" s="256"/>
      <c r="D223" s="227" t="s">
        <v>137</v>
      </c>
      <c r="E223" s="257" t="s">
        <v>19</v>
      </c>
      <c r="F223" s="258" t="s">
        <v>141</v>
      </c>
      <c r="G223" s="256"/>
      <c r="H223" s="259">
        <v>8040.1999999999998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137</v>
      </c>
      <c r="AU223" s="265" t="s">
        <v>81</v>
      </c>
      <c r="AV223" s="15" t="s">
        <v>131</v>
      </c>
      <c r="AW223" s="15" t="s">
        <v>34</v>
      </c>
      <c r="AX223" s="15" t="s">
        <v>79</v>
      </c>
      <c r="AY223" s="265" t="s">
        <v>123</v>
      </c>
    </row>
    <row r="224" s="2" customFormat="1" ht="24.15" customHeight="1">
      <c r="A224" s="40"/>
      <c r="B224" s="41"/>
      <c r="C224" s="214" t="s">
        <v>189</v>
      </c>
      <c r="D224" s="214" t="s">
        <v>126</v>
      </c>
      <c r="E224" s="215" t="s">
        <v>418</v>
      </c>
      <c r="F224" s="216" t="s">
        <v>419</v>
      </c>
      <c r="G224" s="217" t="s">
        <v>129</v>
      </c>
      <c r="H224" s="218">
        <v>1142</v>
      </c>
      <c r="I224" s="219"/>
      <c r="J224" s="220">
        <f>ROUND(I224*H224,2)</f>
        <v>0</v>
      </c>
      <c r="K224" s="216" t="s">
        <v>130</v>
      </c>
      <c r="L224" s="46"/>
      <c r="M224" s="221" t="s">
        <v>19</v>
      </c>
      <c r="N224" s="222" t="s">
        <v>43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131</v>
      </c>
      <c r="AT224" s="225" t="s">
        <v>126</v>
      </c>
      <c r="AU224" s="225" t="s">
        <v>81</v>
      </c>
      <c r="AY224" s="19" t="s">
        <v>123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131</v>
      </c>
      <c r="BM224" s="225" t="s">
        <v>420</v>
      </c>
    </row>
    <row r="225" s="2" customFormat="1">
      <c r="A225" s="40"/>
      <c r="B225" s="41"/>
      <c r="C225" s="42"/>
      <c r="D225" s="227" t="s">
        <v>133</v>
      </c>
      <c r="E225" s="42"/>
      <c r="F225" s="228" t="s">
        <v>421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133</v>
      </c>
      <c r="AU225" s="19" t="s">
        <v>81</v>
      </c>
    </row>
    <row r="226" s="2" customFormat="1">
      <c r="A226" s="40"/>
      <c r="B226" s="41"/>
      <c r="C226" s="42"/>
      <c r="D226" s="232" t="s">
        <v>135</v>
      </c>
      <c r="E226" s="42"/>
      <c r="F226" s="233" t="s">
        <v>422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135</v>
      </c>
      <c r="AU226" s="19" t="s">
        <v>81</v>
      </c>
    </row>
    <row r="227" s="13" customFormat="1">
      <c r="A227" s="13"/>
      <c r="B227" s="234"/>
      <c r="C227" s="235"/>
      <c r="D227" s="227" t="s">
        <v>137</v>
      </c>
      <c r="E227" s="236" t="s">
        <v>19</v>
      </c>
      <c r="F227" s="237" t="s">
        <v>138</v>
      </c>
      <c r="G227" s="235"/>
      <c r="H227" s="236" t="s">
        <v>19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137</v>
      </c>
      <c r="AU227" s="243" t="s">
        <v>81</v>
      </c>
      <c r="AV227" s="13" t="s">
        <v>79</v>
      </c>
      <c r="AW227" s="13" t="s">
        <v>34</v>
      </c>
      <c r="AX227" s="13" t="s">
        <v>72</v>
      </c>
      <c r="AY227" s="243" t="s">
        <v>123</v>
      </c>
    </row>
    <row r="228" s="13" customFormat="1">
      <c r="A228" s="13"/>
      <c r="B228" s="234"/>
      <c r="C228" s="235"/>
      <c r="D228" s="227" t="s">
        <v>137</v>
      </c>
      <c r="E228" s="236" t="s">
        <v>19</v>
      </c>
      <c r="F228" s="237" t="s">
        <v>423</v>
      </c>
      <c r="G228" s="235"/>
      <c r="H228" s="236" t="s">
        <v>19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137</v>
      </c>
      <c r="AU228" s="243" t="s">
        <v>81</v>
      </c>
      <c r="AV228" s="13" t="s">
        <v>79</v>
      </c>
      <c r="AW228" s="13" t="s">
        <v>34</v>
      </c>
      <c r="AX228" s="13" t="s">
        <v>72</v>
      </c>
      <c r="AY228" s="243" t="s">
        <v>123</v>
      </c>
    </row>
    <row r="229" s="14" customFormat="1">
      <c r="A229" s="14"/>
      <c r="B229" s="244"/>
      <c r="C229" s="245"/>
      <c r="D229" s="227" t="s">
        <v>137</v>
      </c>
      <c r="E229" s="246" t="s">
        <v>19</v>
      </c>
      <c r="F229" s="247" t="s">
        <v>404</v>
      </c>
      <c r="G229" s="245"/>
      <c r="H229" s="248">
        <v>1142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137</v>
      </c>
      <c r="AU229" s="254" t="s">
        <v>81</v>
      </c>
      <c r="AV229" s="14" t="s">
        <v>81</v>
      </c>
      <c r="AW229" s="14" t="s">
        <v>34</v>
      </c>
      <c r="AX229" s="14" t="s">
        <v>72</v>
      </c>
      <c r="AY229" s="254" t="s">
        <v>123</v>
      </c>
    </row>
    <row r="230" s="15" customFormat="1">
      <c r="A230" s="15"/>
      <c r="B230" s="255"/>
      <c r="C230" s="256"/>
      <c r="D230" s="227" t="s">
        <v>137</v>
      </c>
      <c r="E230" s="257" t="s">
        <v>19</v>
      </c>
      <c r="F230" s="258" t="s">
        <v>141</v>
      </c>
      <c r="G230" s="256"/>
      <c r="H230" s="259">
        <v>1142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5" t="s">
        <v>137</v>
      </c>
      <c r="AU230" s="265" t="s">
        <v>81</v>
      </c>
      <c r="AV230" s="15" t="s">
        <v>131</v>
      </c>
      <c r="AW230" s="15" t="s">
        <v>34</v>
      </c>
      <c r="AX230" s="15" t="s">
        <v>79</v>
      </c>
      <c r="AY230" s="265" t="s">
        <v>123</v>
      </c>
    </row>
    <row r="231" s="12" customFormat="1" ht="22.8" customHeight="1">
      <c r="A231" s="12"/>
      <c r="B231" s="198"/>
      <c r="C231" s="199"/>
      <c r="D231" s="200" t="s">
        <v>71</v>
      </c>
      <c r="E231" s="212" t="s">
        <v>81</v>
      </c>
      <c r="F231" s="212" t="s">
        <v>424</v>
      </c>
      <c r="G231" s="199"/>
      <c r="H231" s="199"/>
      <c r="I231" s="202"/>
      <c r="J231" s="213">
        <f>BK231</f>
        <v>0</v>
      </c>
      <c r="K231" s="199"/>
      <c r="L231" s="204"/>
      <c r="M231" s="205"/>
      <c r="N231" s="206"/>
      <c r="O231" s="206"/>
      <c r="P231" s="207">
        <f>SUM(P232:P270)</f>
        <v>0</v>
      </c>
      <c r="Q231" s="206"/>
      <c r="R231" s="207">
        <f>SUM(R232:R270)</f>
        <v>860.44751000000008</v>
      </c>
      <c r="S231" s="206"/>
      <c r="T231" s="208">
        <f>SUM(T232:T270)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9" t="s">
        <v>79</v>
      </c>
      <c r="AT231" s="210" t="s">
        <v>71</v>
      </c>
      <c r="AU231" s="210" t="s">
        <v>79</v>
      </c>
      <c r="AY231" s="209" t="s">
        <v>123</v>
      </c>
      <c r="BK231" s="211">
        <f>SUM(BK232:BK270)</f>
        <v>0</v>
      </c>
    </row>
    <row r="232" s="2" customFormat="1" ht="37.8" customHeight="1">
      <c r="A232" s="40"/>
      <c r="B232" s="41"/>
      <c r="C232" s="214" t="s">
        <v>195</v>
      </c>
      <c r="D232" s="214" t="s">
        <v>126</v>
      </c>
      <c r="E232" s="215" t="s">
        <v>425</v>
      </c>
      <c r="F232" s="216" t="s">
        <v>426</v>
      </c>
      <c r="G232" s="217" t="s">
        <v>164</v>
      </c>
      <c r="H232" s="218">
        <v>1413</v>
      </c>
      <c r="I232" s="219"/>
      <c r="J232" s="220">
        <f>ROUND(I232*H232,2)</f>
        <v>0</v>
      </c>
      <c r="K232" s="216" t="s">
        <v>130</v>
      </c>
      <c r="L232" s="46"/>
      <c r="M232" s="221" t="s">
        <v>19</v>
      </c>
      <c r="N232" s="222" t="s">
        <v>43</v>
      </c>
      <c r="O232" s="86"/>
      <c r="P232" s="223">
        <f>O232*H232</f>
        <v>0</v>
      </c>
      <c r="Q232" s="223">
        <v>0.27378000000000002</v>
      </c>
      <c r="R232" s="223">
        <f>Q232*H232</f>
        <v>386.85114000000004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131</v>
      </c>
      <c r="AT232" s="225" t="s">
        <v>126</v>
      </c>
      <c r="AU232" s="225" t="s">
        <v>81</v>
      </c>
      <c r="AY232" s="19" t="s">
        <v>123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131</v>
      </c>
      <c r="BM232" s="225" t="s">
        <v>427</v>
      </c>
    </row>
    <row r="233" s="2" customFormat="1">
      <c r="A233" s="40"/>
      <c r="B233" s="41"/>
      <c r="C233" s="42"/>
      <c r="D233" s="227" t="s">
        <v>133</v>
      </c>
      <c r="E233" s="42"/>
      <c r="F233" s="228" t="s">
        <v>428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133</v>
      </c>
      <c r="AU233" s="19" t="s">
        <v>81</v>
      </c>
    </row>
    <row r="234" s="2" customFormat="1">
      <c r="A234" s="40"/>
      <c r="B234" s="41"/>
      <c r="C234" s="42"/>
      <c r="D234" s="232" t="s">
        <v>135</v>
      </c>
      <c r="E234" s="42"/>
      <c r="F234" s="233" t="s">
        <v>429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135</v>
      </c>
      <c r="AU234" s="19" t="s">
        <v>81</v>
      </c>
    </row>
    <row r="235" s="13" customFormat="1">
      <c r="A235" s="13"/>
      <c r="B235" s="234"/>
      <c r="C235" s="235"/>
      <c r="D235" s="227" t="s">
        <v>137</v>
      </c>
      <c r="E235" s="236" t="s">
        <v>19</v>
      </c>
      <c r="F235" s="237" t="s">
        <v>138</v>
      </c>
      <c r="G235" s="235"/>
      <c r="H235" s="236" t="s">
        <v>19</v>
      </c>
      <c r="I235" s="238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137</v>
      </c>
      <c r="AU235" s="243" t="s">
        <v>81</v>
      </c>
      <c r="AV235" s="13" t="s">
        <v>79</v>
      </c>
      <c r="AW235" s="13" t="s">
        <v>34</v>
      </c>
      <c r="AX235" s="13" t="s">
        <v>72</v>
      </c>
      <c r="AY235" s="243" t="s">
        <v>123</v>
      </c>
    </row>
    <row r="236" s="14" customFormat="1">
      <c r="A236" s="14"/>
      <c r="B236" s="244"/>
      <c r="C236" s="245"/>
      <c r="D236" s="227" t="s">
        <v>137</v>
      </c>
      <c r="E236" s="246" t="s">
        <v>19</v>
      </c>
      <c r="F236" s="247" t="s">
        <v>430</v>
      </c>
      <c r="G236" s="245"/>
      <c r="H236" s="248">
        <v>1413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137</v>
      </c>
      <c r="AU236" s="254" t="s">
        <v>81</v>
      </c>
      <c r="AV236" s="14" t="s">
        <v>81</v>
      </c>
      <c r="AW236" s="14" t="s">
        <v>34</v>
      </c>
      <c r="AX236" s="14" t="s">
        <v>72</v>
      </c>
      <c r="AY236" s="254" t="s">
        <v>123</v>
      </c>
    </row>
    <row r="237" s="15" customFormat="1">
      <c r="A237" s="15"/>
      <c r="B237" s="255"/>
      <c r="C237" s="256"/>
      <c r="D237" s="227" t="s">
        <v>137</v>
      </c>
      <c r="E237" s="257" t="s">
        <v>19</v>
      </c>
      <c r="F237" s="258" t="s">
        <v>141</v>
      </c>
      <c r="G237" s="256"/>
      <c r="H237" s="259">
        <v>1413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137</v>
      </c>
      <c r="AU237" s="265" t="s">
        <v>81</v>
      </c>
      <c r="AV237" s="15" t="s">
        <v>131</v>
      </c>
      <c r="AW237" s="15" t="s">
        <v>34</v>
      </c>
      <c r="AX237" s="15" t="s">
        <v>79</v>
      </c>
      <c r="AY237" s="265" t="s">
        <v>123</v>
      </c>
    </row>
    <row r="238" s="2" customFormat="1" ht="24.15" customHeight="1">
      <c r="A238" s="40"/>
      <c r="B238" s="41"/>
      <c r="C238" s="214" t="s">
        <v>180</v>
      </c>
      <c r="D238" s="214" t="s">
        <v>126</v>
      </c>
      <c r="E238" s="215" t="s">
        <v>431</v>
      </c>
      <c r="F238" s="216" t="s">
        <v>432</v>
      </c>
      <c r="G238" s="217" t="s">
        <v>129</v>
      </c>
      <c r="H238" s="218">
        <v>442</v>
      </c>
      <c r="I238" s="219"/>
      <c r="J238" s="220">
        <f>ROUND(I238*H238,2)</f>
        <v>0</v>
      </c>
      <c r="K238" s="216" t="s">
        <v>130</v>
      </c>
      <c r="L238" s="46"/>
      <c r="M238" s="221" t="s">
        <v>19</v>
      </c>
      <c r="N238" s="222" t="s">
        <v>43</v>
      </c>
      <c r="O238" s="86"/>
      <c r="P238" s="223">
        <f>O238*H238</f>
        <v>0</v>
      </c>
      <c r="Q238" s="223">
        <v>0.00013999999999999999</v>
      </c>
      <c r="R238" s="223">
        <f>Q238*H238</f>
        <v>0.061879999999999998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131</v>
      </c>
      <c r="AT238" s="225" t="s">
        <v>126</v>
      </c>
      <c r="AU238" s="225" t="s">
        <v>81</v>
      </c>
      <c r="AY238" s="19" t="s">
        <v>123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131</v>
      </c>
      <c r="BM238" s="225" t="s">
        <v>433</v>
      </c>
    </row>
    <row r="239" s="2" customFormat="1">
      <c r="A239" s="40"/>
      <c r="B239" s="41"/>
      <c r="C239" s="42"/>
      <c r="D239" s="227" t="s">
        <v>133</v>
      </c>
      <c r="E239" s="42"/>
      <c r="F239" s="228" t="s">
        <v>434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133</v>
      </c>
      <c r="AU239" s="19" t="s">
        <v>81</v>
      </c>
    </row>
    <row r="240" s="2" customFormat="1">
      <c r="A240" s="40"/>
      <c r="B240" s="41"/>
      <c r="C240" s="42"/>
      <c r="D240" s="232" t="s">
        <v>135</v>
      </c>
      <c r="E240" s="42"/>
      <c r="F240" s="233" t="s">
        <v>435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135</v>
      </c>
      <c r="AU240" s="19" t="s">
        <v>81</v>
      </c>
    </row>
    <row r="241" s="13" customFormat="1">
      <c r="A241" s="13"/>
      <c r="B241" s="234"/>
      <c r="C241" s="235"/>
      <c r="D241" s="227" t="s">
        <v>137</v>
      </c>
      <c r="E241" s="236" t="s">
        <v>19</v>
      </c>
      <c r="F241" s="237" t="s">
        <v>138</v>
      </c>
      <c r="G241" s="235"/>
      <c r="H241" s="236" t="s">
        <v>19</v>
      </c>
      <c r="I241" s="238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137</v>
      </c>
      <c r="AU241" s="243" t="s">
        <v>81</v>
      </c>
      <c r="AV241" s="13" t="s">
        <v>79</v>
      </c>
      <c r="AW241" s="13" t="s">
        <v>34</v>
      </c>
      <c r="AX241" s="13" t="s">
        <v>72</v>
      </c>
      <c r="AY241" s="243" t="s">
        <v>123</v>
      </c>
    </row>
    <row r="242" s="13" customFormat="1">
      <c r="A242" s="13"/>
      <c r="B242" s="234"/>
      <c r="C242" s="235"/>
      <c r="D242" s="227" t="s">
        <v>137</v>
      </c>
      <c r="E242" s="236" t="s">
        <v>19</v>
      </c>
      <c r="F242" s="237" t="s">
        <v>436</v>
      </c>
      <c r="G242" s="235"/>
      <c r="H242" s="236" t="s">
        <v>19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137</v>
      </c>
      <c r="AU242" s="243" t="s">
        <v>81</v>
      </c>
      <c r="AV242" s="13" t="s">
        <v>79</v>
      </c>
      <c r="AW242" s="13" t="s">
        <v>34</v>
      </c>
      <c r="AX242" s="13" t="s">
        <v>72</v>
      </c>
      <c r="AY242" s="243" t="s">
        <v>123</v>
      </c>
    </row>
    <row r="243" s="14" customFormat="1">
      <c r="A243" s="14"/>
      <c r="B243" s="244"/>
      <c r="C243" s="245"/>
      <c r="D243" s="227" t="s">
        <v>137</v>
      </c>
      <c r="E243" s="246" t="s">
        <v>19</v>
      </c>
      <c r="F243" s="247" t="s">
        <v>437</v>
      </c>
      <c r="G243" s="245"/>
      <c r="H243" s="248">
        <v>442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137</v>
      </c>
      <c r="AU243" s="254" t="s">
        <v>81</v>
      </c>
      <c r="AV243" s="14" t="s">
        <v>81</v>
      </c>
      <c r="AW243" s="14" t="s">
        <v>34</v>
      </c>
      <c r="AX243" s="14" t="s">
        <v>72</v>
      </c>
      <c r="AY243" s="254" t="s">
        <v>123</v>
      </c>
    </row>
    <row r="244" s="15" customFormat="1">
      <c r="A244" s="15"/>
      <c r="B244" s="255"/>
      <c r="C244" s="256"/>
      <c r="D244" s="227" t="s">
        <v>137</v>
      </c>
      <c r="E244" s="257" t="s">
        <v>19</v>
      </c>
      <c r="F244" s="258" t="s">
        <v>141</v>
      </c>
      <c r="G244" s="256"/>
      <c r="H244" s="259">
        <v>442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5" t="s">
        <v>137</v>
      </c>
      <c r="AU244" s="265" t="s">
        <v>81</v>
      </c>
      <c r="AV244" s="15" t="s">
        <v>131</v>
      </c>
      <c r="AW244" s="15" t="s">
        <v>34</v>
      </c>
      <c r="AX244" s="15" t="s">
        <v>79</v>
      </c>
      <c r="AY244" s="265" t="s">
        <v>123</v>
      </c>
    </row>
    <row r="245" s="2" customFormat="1" ht="24.15" customHeight="1">
      <c r="A245" s="40"/>
      <c r="B245" s="41"/>
      <c r="C245" s="267" t="s">
        <v>170</v>
      </c>
      <c r="D245" s="267" t="s">
        <v>234</v>
      </c>
      <c r="E245" s="268" t="s">
        <v>438</v>
      </c>
      <c r="F245" s="269" t="s">
        <v>439</v>
      </c>
      <c r="G245" s="270" t="s">
        <v>129</v>
      </c>
      <c r="H245" s="271">
        <v>508.30000000000001</v>
      </c>
      <c r="I245" s="272"/>
      <c r="J245" s="273">
        <f>ROUND(I245*H245,2)</f>
        <v>0</v>
      </c>
      <c r="K245" s="269" t="s">
        <v>130</v>
      </c>
      <c r="L245" s="274"/>
      <c r="M245" s="275" t="s">
        <v>19</v>
      </c>
      <c r="N245" s="276" t="s">
        <v>43</v>
      </c>
      <c r="O245" s="86"/>
      <c r="P245" s="223">
        <f>O245*H245</f>
        <v>0</v>
      </c>
      <c r="Q245" s="223">
        <v>0.00029999999999999997</v>
      </c>
      <c r="R245" s="223">
        <f>Q245*H245</f>
        <v>0.15248999999999999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215</v>
      </c>
      <c r="AT245" s="225" t="s">
        <v>234</v>
      </c>
      <c r="AU245" s="225" t="s">
        <v>81</v>
      </c>
      <c r="AY245" s="19" t="s">
        <v>123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131</v>
      </c>
      <c r="BM245" s="225" t="s">
        <v>440</v>
      </c>
    </row>
    <row r="246" s="2" customFormat="1">
      <c r="A246" s="40"/>
      <c r="B246" s="41"/>
      <c r="C246" s="42"/>
      <c r="D246" s="227" t="s">
        <v>133</v>
      </c>
      <c r="E246" s="42"/>
      <c r="F246" s="228" t="s">
        <v>439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133</v>
      </c>
      <c r="AU246" s="19" t="s">
        <v>81</v>
      </c>
    </row>
    <row r="247" s="13" customFormat="1">
      <c r="A247" s="13"/>
      <c r="B247" s="234"/>
      <c r="C247" s="235"/>
      <c r="D247" s="227" t="s">
        <v>137</v>
      </c>
      <c r="E247" s="236" t="s">
        <v>19</v>
      </c>
      <c r="F247" s="237" t="s">
        <v>441</v>
      </c>
      <c r="G247" s="235"/>
      <c r="H247" s="236" t="s">
        <v>19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137</v>
      </c>
      <c r="AU247" s="243" t="s">
        <v>81</v>
      </c>
      <c r="AV247" s="13" t="s">
        <v>79</v>
      </c>
      <c r="AW247" s="13" t="s">
        <v>34</v>
      </c>
      <c r="AX247" s="13" t="s">
        <v>72</v>
      </c>
      <c r="AY247" s="243" t="s">
        <v>123</v>
      </c>
    </row>
    <row r="248" s="14" customFormat="1">
      <c r="A248" s="14"/>
      <c r="B248" s="244"/>
      <c r="C248" s="245"/>
      <c r="D248" s="227" t="s">
        <v>137</v>
      </c>
      <c r="E248" s="246" t="s">
        <v>19</v>
      </c>
      <c r="F248" s="247" t="s">
        <v>442</v>
      </c>
      <c r="G248" s="245"/>
      <c r="H248" s="248">
        <v>508.30000000000001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137</v>
      </c>
      <c r="AU248" s="254" t="s">
        <v>81</v>
      </c>
      <c r="AV248" s="14" t="s">
        <v>81</v>
      </c>
      <c r="AW248" s="14" t="s">
        <v>34</v>
      </c>
      <c r="AX248" s="14" t="s">
        <v>72</v>
      </c>
      <c r="AY248" s="254" t="s">
        <v>123</v>
      </c>
    </row>
    <row r="249" s="15" customFormat="1">
      <c r="A249" s="15"/>
      <c r="B249" s="255"/>
      <c r="C249" s="256"/>
      <c r="D249" s="227" t="s">
        <v>137</v>
      </c>
      <c r="E249" s="257" t="s">
        <v>19</v>
      </c>
      <c r="F249" s="258" t="s">
        <v>141</v>
      </c>
      <c r="G249" s="256"/>
      <c r="H249" s="259">
        <v>508.30000000000001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5" t="s">
        <v>137</v>
      </c>
      <c r="AU249" s="265" t="s">
        <v>81</v>
      </c>
      <c r="AV249" s="15" t="s">
        <v>131</v>
      </c>
      <c r="AW249" s="15" t="s">
        <v>34</v>
      </c>
      <c r="AX249" s="15" t="s">
        <v>79</v>
      </c>
      <c r="AY249" s="265" t="s">
        <v>123</v>
      </c>
    </row>
    <row r="250" s="2" customFormat="1" ht="24.15" customHeight="1">
      <c r="A250" s="40"/>
      <c r="B250" s="41"/>
      <c r="C250" s="214" t="s">
        <v>7</v>
      </c>
      <c r="D250" s="214" t="s">
        <v>126</v>
      </c>
      <c r="E250" s="215" t="s">
        <v>443</v>
      </c>
      <c r="F250" s="216" t="s">
        <v>444</v>
      </c>
      <c r="G250" s="217" t="s">
        <v>303</v>
      </c>
      <c r="H250" s="218">
        <v>22.100000000000001</v>
      </c>
      <c r="I250" s="219"/>
      <c r="J250" s="220">
        <f>ROUND(I250*H250,2)</f>
        <v>0</v>
      </c>
      <c r="K250" s="216" t="s">
        <v>130</v>
      </c>
      <c r="L250" s="46"/>
      <c r="M250" s="221" t="s">
        <v>19</v>
      </c>
      <c r="N250" s="222" t="s">
        <v>43</v>
      </c>
      <c r="O250" s="86"/>
      <c r="P250" s="223">
        <f>O250*H250</f>
        <v>0</v>
      </c>
      <c r="Q250" s="223">
        <v>1.98</v>
      </c>
      <c r="R250" s="223">
        <f>Q250*H250</f>
        <v>43.758000000000003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131</v>
      </c>
      <c r="AT250" s="225" t="s">
        <v>126</v>
      </c>
      <c r="AU250" s="225" t="s">
        <v>81</v>
      </c>
      <c r="AY250" s="19" t="s">
        <v>123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79</v>
      </c>
      <c r="BK250" s="226">
        <f>ROUND(I250*H250,2)</f>
        <v>0</v>
      </c>
      <c r="BL250" s="19" t="s">
        <v>131</v>
      </c>
      <c r="BM250" s="225" t="s">
        <v>445</v>
      </c>
    </row>
    <row r="251" s="2" customFormat="1">
      <c r="A251" s="40"/>
      <c r="B251" s="41"/>
      <c r="C251" s="42"/>
      <c r="D251" s="227" t="s">
        <v>133</v>
      </c>
      <c r="E251" s="42"/>
      <c r="F251" s="228" t="s">
        <v>446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133</v>
      </c>
      <c r="AU251" s="19" t="s">
        <v>81</v>
      </c>
    </row>
    <row r="252" s="2" customFormat="1">
      <c r="A252" s="40"/>
      <c r="B252" s="41"/>
      <c r="C252" s="42"/>
      <c r="D252" s="232" t="s">
        <v>135</v>
      </c>
      <c r="E252" s="42"/>
      <c r="F252" s="233" t="s">
        <v>447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135</v>
      </c>
      <c r="AU252" s="19" t="s">
        <v>81</v>
      </c>
    </row>
    <row r="253" s="13" customFormat="1">
      <c r="A253" s="13"/>
      <c r="B253" s="234"/>
      <c r="C253" s="235"/>
      <c r="D253" s="227" t="s">
        <v>137</v>
      </c>
      <c r="E253" s="236" t="s">
        <v>19</v>
      </c>
      <c r="F253" s="237" t="s">
        <v>138</v>
      </c>
      <c r="G253" s="235"/>
      <c r="H253" s="236" t="s">
        <v>19</v>
      </c>
      <c r="I253" s="238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137</v>
      </c>
      <c r="AU253" s="243" t="s">
        <v>81</v>
      </c>
      <c r="AV253" s="13" t="s">
        <v>79</v>
      </c>
      <c r="AW253" s="13" t="s">
        <v>34</v>
      </c>
      <c r="AX253" s="13" t="s">
        <v>72</v>
      </c>
      <c r="AY253" s="243" t="s">
        <v>123</v>
      </c>
    </row>
    <row r="254" s="13" customFormat="1">
      <c r="A254" s="13"/>
      <c r="B254" s="234"/>
      <c r="C254" s="235"/>
      <c r="D254" s="227" t="s">
        <v>137</v>
      </c>
      <c r="E254" s="236" t="s">
        <v>19</v>
      </c>
      <c r="F254" s="237" t="s">
        <v>436</v>
      </c>
      <c r="G254" s="235"/>
      <c r="H254" s="236" t="s">
        <v>19</v>
      </c>
      <c r="I254" s="238"/>
      <c r="J254" s="235"/>
      <c r="K254" s="235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137</v>
      </c>
      <c r="AU254" s="243" t="s">
        <v>81</v>
      </c>
      <c r="AV254" s="13" t="s">
        <v>79</v>
      </c>
      <c r="AW254" s="13" t="s">
        <v>34</v>
      </c>
      <c r="AX254" s="13" t="s">
        <v>72</v>
      </c>
      <c r="AY254" s="243" t="s">
        <v>123</v>
      </c>
    </row>
    <row r="255" s="14" customFormat="1">
      <c r="A255" s="14"/>
      <c r="B255" s="244"/>
      <c r="C255" s="245"/>
      <c r="D255" s="227" t="s">
        <v>137</v>
      </c>
      <c r="E255" s="246" t="s">
        <v>19</v>
      </c>
      <c r="F255" s="247" t="s">
        <v>448</v>
      </c>
      <c r="G255" s="245"/>
      <c r="H255" s="248">
        <v>22.100000000000001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137</v>
      </c>
      <c r="AU255" s="254" t="s">
        <v>81</v>
      </c>
      <c r="AV255" s="14" t="s">
        <v>81</v>
      </c>
      <c r="AW255" s="14" t="s">
        <v>34</v>
      </c>
      <c r="AX255" s="14" t="s">
        <v>72</v>
      </c>
      <c r="AY255" s="254" t="s">
        <v>123</v>
      </c>
    </row>
    <row r="256" s="15" customFormat="1">
      <c r="A256" s="15"/>
      <c r="B256" s="255"/>
      <c r="C256" s="256"/>
      <c r="D256" s="227" t="s">
        <v>137</v>
      </c>
      <c r="E256" s="257" t="s">
        <v>19</v>
      </c>
      <c r="F256" s="258" t="s">
        <v>141</v>
      </c>
      <c r="G256" s="256"/>
      <c r="H256" s="259">
        <v>22.100000000000001</v>
      </c>
      <c r="I256" s="260"/>
      <c r="J256" s="256"/>
      <c r="K256" s="256"/>
      <c r="L256" s="261"/>
      <c r="M256" s="262"/>
      <c r="N256" s="263"/>
      <c r="O256" s="263"/>
      <c r="P256" s="263"/>
      <c r="Q256" s="263"/>
      <c r="R256" s="263"/>
      <c r="S256" s="263"/>
      <c r="T256" s="26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5" t="s">
        <v>137</v>
      </c>
      <c r="AU256" s="265" t="s">
        <v>81</v>
      </c>
      <c r="AV256" s="15" t="s">
        <v>131</v>
      </c>
      <c r="AW256" s="15" t="s">
        <v>34</v>
      </c>
      <c r="AX256" s="15" t="s">
        <v>79</v>
      </c>
      <c r="AY256" s="265" t="s">
        <v>123</v>
      </c>
    </row>
    <row r="257" s="2" customFormat="1" ht="24.15" customHeight="1">
      <c r="A257" s="40"/>
      <c r="B257" s="41"/>
      <c r="C257" s="214" t="s">
        <v>266</v>
      </c>
      <c r="D257" s="214" t="s">
        <v>126</v>
      </c>
      <c r="E257" s="215" t="s">
        <v>449</v>
      </c>
      <c r="F257" s="216" t="s">
        <v>450</v>
      </c>
      <c r="G257" s="217" t="s">
        <v>303</v>
      </c>
      <c r="H257" s="218">
        <v>66.299999999999997</v>
      </c>
      <c r="I257" s="219"/>
      <c r="J257" s="220">
        <f>ROUND(I257*H257,2)</f>
        <v>0</v>
      </c>
      <c r="K257" s="216" t="s">
        <v>19</v>
      </c>
      <c r="L257" s="46"/>
      <c r="M257" s="221" t="s">
        <v>19</v>
      </c>
      <c r="N257" s="222" t="s">
        <v>43</v>
      </c>
      <c r="O257" s="86"/>
      <c r="P257" s="223">
        <f>O257*H257</f>
        <v>0</v>
      </c>
      <c r="Q257" s="223">
        <v>2.1600000000000001</v>
      </c>
      <c r="R257" s="223">
        <f>Q257*H257</f>
        <v>143.208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131</v>
      </c>
      <c r="AT257" s="225" t="s">
        <v>126</v>
      </c>
      <c r="AU257" s="225" t="s">
        <v>81</v>
      </c>
      <c r="AY257" s="19" t="s">
        <v>123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131</v>
      </c>
      <c r="BM257" s="225" t="s">
        <v>451</v>
      </c>
    </row>
    <row r="258" s="2" customFormat="1">
      <c r="A258" s="40"/>
      <c r="B258" s="41"/>
      <c r="C258" s="42"/>
      <c r="D258" s="227" t="s">
        <v>133</v>
      </c>
      <c r="E258" s="42"/>
      <c r="F258" s="228" t="s">
        <v>452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133</v>
      </c>
      <c r="AU258" s="19" t="s">
        <v>81</v>
      </c>
    </row>
    <row r="259" s="13" customFormat="1">
      <c r="A259" s="13"/>
      <c r="B259" s="234"/>
      <c r="C259" s="235"/>
      <c r="D259" s="227" t="s">
        <v>137</v>
      </c>
      <c r="E259" s="236" t="s">
        <v>19</v>
      </c>
      <c r="F259" s="237" t="s">
        <v>138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137</v>
      </c>
      <c r="AU259" s="243" t="s">
        <v>81</v>
      </c>
      <c r="AV259" s="13" t="s">
        <v>79</v>
      </c>
      <c r="AW259" s="13" t="s">
        <v>34</v>
      </c>
      <c r="AX259" s="13" t="s">
        <v>72</v>
      </c>
      <c r="AY259" s="243" t="s">
        <v>123</v>
      </c>
    </row>
    <row r="260" s="13" customFormat="1">
      <c r="A260" s="13"/>
      <c r="B260" s="234"/>
      <c r="C260" s="235"/>
      <c r="D260" s="227" t="s">
        <v>137</v>
      </c>
      <c r="E260" s="236" t="s">
        <v>19</v>
      </c>
      <c r="F260" s="237" t="s">
        <v>453</v>
      </c>
      <c r="G260" s="235"/>
      <c r="H260" s="236" t="s">
        <v>19</v>
      </c>
      <c r="I260" s="238"/>
      <c r="J260" s="235"/>
      <c r="K260" s="235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137</v>
      </c>
      <c r="AU260" s="243" t="s">
        <v>81</v>
      </c>
      <c r="AV260" s="13" t="s">
        <v>79</v>
      </c>
      <c r="AW260" s="13" t="s">
        <v>34</v>
      </c>
      <c r="AX260" s="13" t="s">
        <v>72</v>
      </c>
      <c r="AY260" s="243" t="s">
        <v>123</v>
      </c>
    </row>
    <row r="261" s="13" customFormat="1">
      <c r="A261" s="13"/>
      <c r="B261" s="234"/>
      <c r="C261" s="235"/>
      <c r="D261" s="227" t="s">
        <v>137</v>
      </c>
      <c r="E261" s="236" t="s">
        <v>19</v>
      </c>
      <c r="F261" s="237" t="s">
        <v>436</v>
      </c>
      <c r="G261" s="235"/>
      <c r="H261" s="236" t="s">
        <v>19</v>
      </c>
      <c r="I261" s="238"/>
      <c r="J261" s="235"/>
      <c r="K261" s="235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137</v>
      </c>
      <c r="AU261" s="243" t="s">
        <v>81</v>
      </c>
      <c r="AV261" s="13" t="s">
        <v>79</v>
      </c>
      <c r="AW261" s="13" t="s">
        <v>34</v>
      </c>
      <c r="AX261" s="13" t="s">
        <v>72</v>
      </c>
      <c r="AY261" s="243" t="s">
        <v>123</v>
      </c>
    </row>
    <row r="262" s="14" customFormat="1">
      <c r="A262" s="14"/>
      <c r="B262" s="244"/>
      <c r="C262" s="245"/>
      <c r="D262" s="227" t="s">
        <v>137</v>
      </c>
      <c r="E262" s="246" t="s">
        <v>19</v>
      </c>
      <c r="F262" s="247" t="s">
        <v>454</v>
      </c>
      <c r="G262" s="245"/>
      <c r="H262" s="248">
        <v>66.299999999999997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137</v>
      </c>
      <c r="AU262" s="254" t="s">
        <v>81</v>
      </c>
      <c r="AV262" s="14" t="s">
        <v>81</v>
      </c>
      <c r="AW262" s="14" t="s">
        <v>34</v>
      </c>
      <c r="AX262" s="14" t="s">
        <v>72</v>
      </c>
      <c r="AY262" s="254" t="s">
        <v>123</v>
      </c>
    </row>
    <row r="263" s="15" customFormat="1">
      <c r="A263" s="15"/>
      <c r="B263" s="255"/>
      <c r="C263" s="256"/>
      <c r="D263" s="227" t="s">
        <v>137</v>
      </c>
      <c r="E263" s="257" t="s">
        <v>19</v>
      </c>
      <c r="F263" s="258" t="s">
        <v>141</v>
      </c>
      <c r="G263" s="256"/>
      <c r="H263" s="259">
        <v>66.299999999999997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5" t="s">
        <v>137</v>
      </c>
      <c r="AU263" s="265" t="s">
        <v>81</v>
      </c>
      <c r="AV263" s="15" t="s">
        <v>131</v>
      </c>
      <c r="AW263" s="15" t="s">
        <v>34</v>
      </c>
      <c r="AX263" s="15" t="s">
        <v>79</v>
      </c>
      <c r="AY263" s="265" t="s">
        <v>123</v>
      </c>
    </row>
    <row r="264" s="2" customFormat="1" ht="24.15" customHeight="1">
      <c r="A264" s="40"/>
      <c r="B264" s="41"/>
      <c r="C264" s="214" t="s">
        <v>226</v>
      </c>
      <c r="D264" s="214" t="s">
        <v>126</v>
      </c>
      <c r="E264" s="215" t="s">
        <v>455</v>
      </c>
      <c r="F264" s="216" t="s">
        <v>456</v>
      </c>
      <c r="G264" s="217" t="s">
        <v>303</v>
      </c>
      <c r="H264" s="218">
        <v>132.59999999999999</v>
      </c>
      <c r="I264" s="219"/>
      <c r="J264" s="220">
        <f>ROUND(I264*H264,2)</f>
        <v>0</v>
      </c>
      <c r="K264" s="216" t="s">
        <v>19</v>
      </c>
      <c r="L264" s="46"/>
      <c r="M264" s="221" t="s">
        <v>19</v>
      </c>
      <c r="N264" s="222" t="s">
        <v>43</v>
      </c>
      <c r="O264" s="86"/>
      <c r="P264" s="223">
        <f>O264*H264</f>
        <v>0</v>
      </c>
      <c r="Q264" s="223">
        <v>2.1600000000000001</v>
      </c>
      <c r="R264" s="223">
        <f>Q264*H264</f>
        <v>286.416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131</v>
      </c>
      <c r="AT264" s="225" t="s">
        <v>126</v>
      </c>
      <c r="AU264" s="225" t="s">
        <v>81</v>
      </c>
      <c r="AY264" s="19" t="s">
        <v>123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131</v>
      </c>
      <c r="BM264" s="225" t="s">
        <v>457</v>
      </c>
    </row>
    <row r="265" s="2" customFormat="1">
      <c r="A265" s="40"/>
      <c r="B265" s="41"/>
      <c r="C265" s="42"/>
      <c r="D265" s="227" t="s">
        <v>133</v>
      </c>
      <c r="E265" s="42"/>
      <c r="F265" s="228" t="s">
        <v>458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133</v>
      </c>
      <c r="AU265" s="19" t="s">
        <v>81</v>
      </c>
    </row>
    <row r="266" s="13" customFormat="1">
      <c r="A266" s="13"/>
      <c r="B266" s="234"/>
      <c r="C266" s="235"/>
      <c r="D266" s="227" t="s">
        <v>137</v>
      </c>
      <c r="E266" s="236" t="s">
        <v>19</v>
      </c>
      <c r="F266" s="237" t="s">
        <v>138</v>
      </c>
      <c r="G266" s="235"/>
      <c r="H266" s="236" t="s">
        <v>19</v>
      </c>
      <c r="I266" s="238"/>
      <c r="J266" s="235"/>
      <c r="K266" s="235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137</v>
      </c>
      <c r="AU266" s="243" t="s">
        <v>81</v>
      </c>
      <c r="AV266" s="13" t="s">
        <v>79</v>
      </c>
      <c r="AW266" s="13" t="s">
        <v>34</v>
      </c>
      <c r="AX266" s="13" t="s">
        <v>72</v>
      </c>
      <c r="AY266" s="243" t="s">
        <v>123</v>
      </c>
    </row>
    <row r="267" s="13" customFormat="1">
      <c r="A267" s="13"/>
      <c r="B267" s="234"/>
      <c r="C267" s="235"/>
      <c r="D267" s="227" t="s">
        <v>137</v>
      </c>
      <c r="E267" s="236" t="s">
        <v>19</v>
      </c>
      <c r="F267" s="237" t="s">
        <v>459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137</v>
      </c>
      <c r="AU267" s="243" t="s">
        <v>81</v>
      </c>
      <c r="AV267" s="13" t="s">
        <v>79</v>
      </c>
      <c r="AW267" s="13" t="s">
        <v>34</v>
      </c>
      <c r="AX267" s="13" t="s">
        <v>72</v>
      </c>
      <c r="AY267" s="243" t="s">
        <v>123</v>
      </c>
    </row>
    <row r="268" s="13" customFormat="1">
      <c r="A268" s="13"/>
      <c r="B268" s="234"/>
      <c r="C268" s="235"/>
      <c r="D268" s="227" t="s">
        <v>137</v>
      </c>
      <c r="E268" s="236" t="s">
        <v>19</v>
      </c>
      <c r="F268" s="237" t="s">
        <v>436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137</v>
      </c>
      <c r="AU268" s="243" t="s">
        <v>81</v>
      </c>
      <c r="AV268" s="13" t="s">
        <v>79</v>
      </c>
      <c r="AW268" s="13" t="s">
        <v>34</v>
      </c>
      <c r="AX268" s="13" t="s">
        <v>72</v>
      </c>
      <c r="AY268" s="243" t="s">
        <v>123</v>
      </c>
    </row>
    <row r="269" s="14" customFormat="1">
      <c r="A269" s="14"/>
      <c r="B269" s="244"/>
      <c r="C269" s="245"/>
      <c r="D269" s="227" t="s">
        <v>137</v>
      </c>
      <c r="E269" s="246" t="s">
        <v>19</v>
      </c>
      <c r="F269" s="247" t="s">
        <v>460</v>
      </c>
      <c r="G269" s="245"/>
      <c r="H269" s="248">
        <v>132.59999999999999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137</v>
      </c>
      <c r="AU269" s="254" t="s">
        <v>81</v>
      </c>
      <c r="AV269" s="14" t="s">
        <v>81</v>
      </c>
      <c r="AW269" s="14" t="s">
        <v>34</v>
      </c>
      <c r="AX269" s="14" t="s">
        <v>72</v>
      </c>
      <c r="AY269" s="254" t="s">
        <v>123</v>
      </c>
    </row>
    <row r="270" s="15" customFormat="1">
      <c r="A270" s="15"/>
      <c r="B270" s="255"/>
      <c r="C270" s="256"/>
      <c r="D270" s="227" t="s">
        <v>137</v>
      </c>
      <c r="E270" s="257" t="s">
        <v>19</v>
      </c>
      <c r="F270" s="258" t="s">
        <v>141</v>
      </c>
      <c r="G270" s="256"/>
      <c r="H270" s="259">
        <v>132.59999999999999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5" t="s">
        <v>137</v>
      </c>
      <c r="AU270" s="265" t="s">
        <v>81</v>
      </c>
      <c r="AV270" s="15" t="s">
        <v>131</v>
      </c>
      <c r="AW270" s="15" t="s">
        <v>34</v>
      </c>
      <c r="AX270" s="15" t="s">
        <v>79</v>
      </c>
      <c r="AY270" s="265" t="s">
        <v>123</v>
      </c>
    </row>
    <row r="271" s="12" customFormat="1" ht="22.8" customHeight="1">
      <c r="A271" s="12"/>
      <c r="B271" s="198"/>
      <c r="C271" s="199"/>
      <c r="D271" s="200" t="s">
        <v>71</v>
      </c>
      <c r="E271" s="212" t="s">
        <v>131</v>
      </c>
      <c r="F271" s="212" t="s">
        <v>461</v>
      </c>
      <c r="G271" s="199"/>
      <c r="H271" s="199"/>
      <c r="I271" s="202"/>
      <c r="J271" s="213">
        <f>BK271</f>
        <v>0</v>
      </c>
      <c r="K271" s="199"/>
      <c r="L271" s="204"/>
      <c r="M271" s="205"/>
      <c r="N271" s="206"/>
      <c r="O271" s="206"/>
      <c r="P271" s="207">
        <f>SUM(P272:P334)</f>
        <v>0</v>
      </c>
      <c r="Q271" s="206"/>
      <c r="R271" s="207">
        <f>SUM(R272:R334)</f>
        <v>40.65104418</v>
      </c>
      <c r="S271" s="206"/>
      <c r="T271" s="208">
        <f>SUM(T272:T334)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9" t="s">
        <v>79</v>
      </c>
      <c r="AT271" s="210" t="s">
        <v>71</v>
      </c>
      <c r="AU271" s="210" t="s">
        <v>79</v>
      </c>
      <c r="AY271" s="209" t="s">
        <v>123</v>
      </c>
      <c r="BK271" s="211">
        <f>SUM(BK272:BK334)</f>
        <v>0</v>
      </c>
    </row>
    <row r="272" s="2" customFormat="1" ht="24.15" customHeight="1">
      <c r="A272" s="40"/>
      <c r="B272" s="41"/>
      <c r="C272" s="214" t="s">
        <v>233</v>
      </c>
      <c r="D272" s="214" t="s">
        <v>126</v>
      </c>
      <c r="E272" s="215" t="s">
        <v>462</v>
      </c>
      <c r="F272" s="216" t="s">
        <v>463</v>
      </c>
      <c r="G272" s="217" t="s">
        <v>129</v>
      </c>
      <c r="H272" s="218">
        <v>39.82</v>
      </c>
      <c r="I272" s="219"/>
      <c r="J272" s="220">
        <f>ROUND(I272*H272,2)</f>
        <v>0</v>
      </c>
      <c r="K272" s="216" t="s">
        <v>130</v>
      </c>
      <c r="L272" s="46"/>
      <c r="M272" s="221" t="s">
        <v>19</v>
      </c>
      <c r="N272" s="222" t="s">
        <v>43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131</v>
      </c>
      <c r="AT272" s="225" t="s">
        <v>126</v>
      </c>
      <c r="AU272" s="225" t="s">
        <v>81</v>
      </c>
      <c r="AY272" s="19" t="s">
        <v>123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131</v>
      </c>
      <c r="BM272" s="225" t="s">
        <v>464</v>
      </c>
    </row>
    <row r="273" s="2" customFormat="1">
      <c r="A273" s="40"/>
      <c r="B273" s="41"/>
      <c r="C273" s="42"/>
      <c r="D273" s="227" t="s">
        <v>133</v>
      </c>
      <c r="E273" s="42"/>
      <c r="F273" s="228" t="s">
        <v>465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133</v>
      </c>
      <c r="AU273" s="19" t="s">
        <v>81</v>
      </c>
    </row>
    <row r="274" s="2" customFormat="1">
      <c r="A274" s="40"/>
      <c r="B274" s="41"/>
      <c r="C274" s="42"/>
      <c r="D274" s="232" t="s">
        <v>135</v>
      </c>
      <c r="E274" s="42"/>
      <c r="F274" s="233" t="s">
        <v>466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135</v>
      </c>
      <c r="AU274" s="19" t="s">
        <v>81</v>
      </c>
    </row>
    <row r="275" s="13" customFormat="1">
      <c r="A275" s="13"/>
      <c r="B275" s="234"/>
      <c r="C275" s="235"/>
      <c r="D275" s="227" t="s">
        <v>137</v>
      </c>
      <c r="E275" s="236" t="s">
        <v>19</v>
      </c>
      <c r="F275" s="237" t="s">
        <v>467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137</v>
      </c>
      <c r="AU275" s="243" t="s">
        <v>81</v>
      </c>
      <c r="AV275" s="13" t="s">
        <v>79</v>
      </c>
      <c r="AW275" s="13" t="s">
        <v>34</v>
      </c>
      <c r="AX275" s="13" t="s">
        <v>72</v>
      </c>
      <c r="AY275" s="243" t="s">
        <v>123</v>
      </c>
    </row>
    <row r="276" s="13" customFormat="1">
      <c r="A276" s="13"/>
      <c r="B276" s="234"/>
      <c r="C276" s="235"/>
      <c r="D276" s="227" t="s">
        <v>137</v>
      </c>
      <c r="E276" s="236" t="s">
        <v>19</v>
      </c>
      <c r="F276" s="237" t="s">
        <v>468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137</v>
      </c>
      <c r="AU276" s="243" t="s">
        <v>81</v>
      </c>
      <c r="AV276" s="13" t="s">
        <v>79</v>
      </c>
      <c r="AW276" s="13" t="s">
        <v>34</v>
      </c>
      <c r="AX276" s="13" t="s">
        <v>72</v>
      </c>
      <c r="AY276" s="243" t="s">
        <v>123</v>
      </c>
    </row>
    <row r="277" s="14" customFormat="1">
      <c r="A277" s="14"/>
      <c r="B277" s="244"/>
      <c r="C277" s="245"/>
      <c r="D277" s="227" t="s">
        <v>137</v>
      </c>
      <c r="E277" s="246" t="s">
        <v>19</v>
      </c>
      <c r="F277" s="247" t="s">
        <v>469</v>
      </c>
      <c r="G277" s="245"/>
      <c r="H277" s="248">
        <v>39.82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137</v>
      </c>
      <c r="AU277" s="254" t="s">
        <v>81</v>
      </c>
      <c r="AV277" s="14" t="s">
        <v>81</v>
      </c>
      <c r="AW277" s="14" t="s">
        <v>34</v>
      </c>
      <c r="AX277" s="14" t="s">
        <v>72</v>
      </c>
      <c r="AY277" s="254" t="s">
        <v>123</v>
      </c>
    </row>
    <row r="278" s="15" customFormat="1">
      <c r="A278" s="15"/>
      <c r="B278" s="255"/>
      <c r="C278" s="256"/>
      <c r="D278" s="227" t="s">
        <v>137</v>
      </c>
      <c r="E278" s="257" t="s">
        <v>19</v>
      </c>
      <c r="F278" s="258" t="s">
        <v>141</v>
      </c>
      <c r="G278" s="256"/>
      <c r="H278" s="259">
        <v>39.82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137</v>
      </c>
      <c r="AU278" s="265" t="s">
        <v>81</v>
      </c>
      <c r="AV278" s="15" t="s">
        <v>131</v>
      </c>
      <c r="AW278" s="15" t="s">
        <v>34</v>
      </c>
      <c r="AX278" s="15" t="s">
        <v>79</v>
      </c>
      <c r="AY278" s="265" t="s">
        <v>123</v>
      </c>
    </row>
    <row r="279" s="2" customFormat="1" ht="16.5" customHeight="1">
      <c r="A279" s="40"/>
      <c r="B279" s="41"/>
      <c r="C279" s="214" t="s">
        <v>241</v>
      </c>
      <c r="D279" s="214" t="s">
        <v>126</v>
      </c>
      <c r="E279" s="215" t="s">
        <v>470</v>
      </c>
      <c r="F279" s="216" t="s">
        <v>471</v>
      </c>
      <c r="G279" s="217" t="s">
        <v>303</v>
      </c>
      <c r="H279" s="218">
        <v>0.47099999999999997</v>
      </c>
      <c r="I279" s="219"/>
      <c r="J279" s="220">
        <f>ROUND(I279*H279,2)</f>
        <v>0</v>
      </c>
      <c r="K279" s="216" t="s">
        <v>130</v>
      </c>
      <c r="L279" s="46"/>
      <c r="M279" s="221" t="s">
        <v>19</v>
      </c>
      <c r="N279" s="222" t="s">
        <v>43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131</v>
      </c>
      <c r="AT279" s="225" t="s">
        <v>126</v>
      </c>
      <c r="AU279" s="225" t="s">
        <v>81</v>
      </c>
      <c r="AY279" s="19" t="s">
        <v>123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131</v>
      </c>
      <c r="BM279" s="225" t="s">
        <v>472</v>
      </c>
    </row>
    <row r="280" s="2" customFormat="1">
      <c r="A280" s="40"/>
      <c r="B280" s="41"/>
      <c r="C280" s="42"/>
      <c r="D280" s="227" t="s">
        <v>133</v>
      </c>
      <c r="E280" s="42"/>
      <c r="F280" s="228" t="s">
        <v>473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133</v>
      </c>
      <c r="AU280" s="19" t="s">
        <v>81</v>
      </c>
    </row>
    <row r="281" s="2" customFormat="1">
      <c r="A281" s="40"/>
      <c r="B281" s="41"/>
      <c r="C281" s="42"/>
      <c r="D281" s="232" t="s">
        <v>135</v>
      </c>
      <c r="E281" s="42"/>
      <c r="F281" s="233" t="s">
        <v>474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135</v>
      </c>
      <c r="AU281" s="19" t="s">
        <v>81</v>
      </c>
    </row>
    <row r="282" s="13" customFormat="1">
      <c r="A282" s="13"/>
      <c r="B282" s="234"/>
      <c r="C282" s="235"/>
      <c r="D282" s="227" t="s">
        <v>137</v>
      </c>
      <c r="E282" s="236" t="s">
        <v>19</v>
      </c>
      <c r="F282" s="237" t="s">
        <v>138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137</v>
      </c>
      <c r="AU282" s="243" t="s">
        <v>81</v>
      </c>
      <c r="AV282" s="13" t="s">
        <v>79</v>
      </c>
      <c r="AW282" s="13" t="s">
        <v>34</v>
      </c>
      <c r="AX282" s="13" t="s">
        <v>72</v>
      </c>
      <c r="AY282" s="243" t="s">
        <v>123</v>
      </c>
    </row>
    <row r="283" s="13" customFormat="1">
      <c r="A283" s="13"/>
      <c r="B283" s="234"/>
      <c r="C283" s="235"/>
      <c r="D283" s="227" t="s">
        <v>137</v>
      </c>
      <c r="E283" s="236" t="s">
        <v>19</v>
      </c>
      <c r="F283" s="237" t="s">
        <v>475</v>
      </c>
      <c r="G283" s="235"/>
      <c r="H283" s="236" t="s">
        <v>19</v>
      </c>
      <c r="I283" s="238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137</v>
      </c>
      <c r="AU283" s="243" t="s">
        <v>81</v>
      </c>
      <c r="AV283" s="13" t="s">
        <v>79</v>
      </c>
      <c r="AW283" s="13" t="s">
        <v>34</v>
      </c>
      <c r="AX283" s="13" t="s">
        <v>72</v>
      </c>
      <c r="AY283" s="243" t="s">
        <v>123</v>
      </c>
    </row>
    <row r="284" s="14" customFormat="1">
      <c r="A284" s="14"/>
      <c r="B284" s="244"/>
      <c r="C284" s="245"/>
      <c r="D284" s="227" t="s">
        <v>137</v>
      </c>
      <c r="E284" s="246" t="s">
        <v>19</v>
      </c>
      <c r="F284" s="247" t="s">
        <v>476</v>
      </c>
      <c r="G284" s="245"/>
      <c r="H284" s="248">
        <v>0.47099999999999997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137</v>
      </c>
      <c r="AU284" s="254" t="s">
        <v>81</v>
      </c>
      <c r="AV284" s="14" t="s">
        <v>81</v>
      </c>
      <c r="AW284" s="14" t="s">
        <v>34</v>
      </c>
      <c r="AX284" s="14" t="s">
        <v>72</v>
      </c>
      <c r="AY284" s="254" t="s">
        <v>123</v>
      </c>
    </row>
    <row r="285" s="15" customFormat="1">
      <c r="A285" s="15"/>
      <c r="B285" s="255"/>
      <c r="C285" s="256"/>
      <c r="D285" s="227" t="s">
        <v>137</v>
      </c>
      <c r="E285" s="257" t="s">
        <v>19</v>
      </c>
      <c r="F285" s="258" t="s">
        <v>141</v>
      </c>
      <c r="G285" s="256"/>
      <c r="H285" s="259">
        <v>0.47099999999999997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5" t="s">
        <v>137</v>
      </c>
      <c r="AU285" s="265" t="s">
        <v>81</v>
      </c>
      <c r="AV285" s="15" t="s">
        <v>131</v>
      </c>
      <c r="AW285" s="15" t="s">
        <v>34</v>
      </c>
      <c r="AX285" s="15" t="s">
        <v>79</v>
      </c>
      <c r="AY285" s="265" t="s">
        <v>123</v>
      </c>
    </row>
    <row r="286" s="2" customFormat="1" ht="33" customHeight="1">
      <c r="A286" s="40"/>
      <c r="B286" s="41"/>
      <c r="C286" s="214" t="s">
        <v>217</v>
      </c>
      <c r="D286" s="214" t="s">
        <v>126</v>
      </c>
      <c r="E286" s="215" t="s">
        <v>477</v>
      </c>
      <c r="F286" s="216" t="s">
        <v>478</v>
      </c>
      <c r="G286" s="217" t="s">
        <v>303</v>
      </c>
      <c r="H286" s="218">
        <v>2.012</v>
      </c>
      <c r="I286" s="219"/>
      <c r="J286" s="220">
        <f>ROUND(I286*H286,2)</f>
        <v>0</v>
      </c>
      <c r="K286" s="216" t="s">
        <v>130</v>
      </c>
      <c r="L286" s="46"/>
      <c r="M286" s="221" t="s">
        <v>19</v>
      </c>
      <c r="N286" s="222" t="s">
        <v>43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131</v>
      </c>
      <c r="AT286" s="225" t="s">
        <v>126</v>
      </c>
      <c r="AU286" s="225" t="s">
        <v>81</v>
      </c>
      <c r="AY286" s="19" t="s">
        <v>123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131</v>
      </c>
      <c r="BM286" s="225" t="s">
        <v>479</v>
      </c>
    </row>
    <row r="287" s="2" customFormat="1">
      <c r="A287" s="40"/>
      <c r="B287" s="41"/>
      <c r="C287" s="42"/>
      <c r="D287" s="227" t="s">
        <v>133</v>
      </c>
      <c r="E287" s="42"/>
      <c r="F287" s="228" t="s">
        <v>480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133</v>
      </c>
      <c r="AU287" s="19" t="s">
        <v>81</v>
      </c>
    </row>
    <row r="288" s="2" customFormat="1">
      <c r="A288" s="40"/>
      <c r="B288" s="41"/>
      <c r="C288" s="42"/>
      <c r="D288" s="232" t="s">
        <v>135</v>
      </c>
      <c r="E288" s="42"/>
      <c r="F288" s="233" t="s">
        <v>481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135</v>
      </c>
      <c r="AU288" s="19" t="s">
        <v>81</v>
      </c>
    </row>
    <row r="289" s="13" customFormat="1">
      <c r="A289" s="13"/>
      <c r="B289" s="234"/>
      <c r="C289" s="235"/>
      <c r="D289" s="227" t="s">
        <v>137</v>
      </c>
      <c r="E289" s="236" t="s">
        <v>19</v>
      </c>
      <c r="F289" s="237" t="s">
        <v>467</v>
      </c>
      <c r="G289" s="235"/>
      <c r="H289" s="236" t="s">
        <v>19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137</v>
      </c>
      <c r="AU289" s="243" t="s">
        <v>81</v>
      </c>
      <c r="AV289" s="13" t="s">
        <v>79</v>
      </c>
      <c r="AW289" s="13" t="s">
        <v>34</v>
      </c>
      <c r="AX289" s="13" t="s">
        <v>72</v>
      </c>
      <c r="AY289" s="243" t="s">
        <v>123</v>
      </c>
    </row>
    <row r="290" s="13" customFormat="1">
      <c r="A290" s="13"/>
      <c r="B290" s="234"/>
      <c r="C290" s="235"/>
      <c r="D290" s="227" t="s">
        <v>137</v>
      </c>
      <c r="E290" s="236" t="s">
        <v>19</v>
      </c>
      <c r="F290" s="237" t="s">
        <v>396</v>
      </c>
      <c r="G290" s="235"/>
      <c r="H290" s="236" t="s">
        <v>19</v>
      </c>
      <c r="I290" s="238"/>
      <c r="J290" s="235"/>
      <c r="K290" s="235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137</v>
      </c>
      <c r="AU290" s="243" t="s">
        <v>81</v>
      </c>
      <c r="AV290" s="13" t="s">
        <v>79</v>
      </c>
      <c r="AW290" s="13" t="s">
        <v>34</v>
      </c>
      <c r="AX290" s="13" t="s">
        <v>72</v>
      </c>
      <c r="AY290" s="243" t="s">
        <v>123</v>
      </c>
    </row>
    <row r="291" s="14" customFormat="1">
      <c r="A291" s="14"/>
      <c r="B291" s="244"/>
      <c r="C291" s="245"/>
      <c r="D291" s="227" t="s">
        <v>137</v>
      </c>
      <c r="E291" s="246" t="s">
        <v>19</v>
      </c>
      <c r="F291" s="247" t="s">
        <v>482</v>
      </c>
      <c r="G291" s="245"/>
      <c r="H291" s="248">
        <v>2.012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137</v>
      </c>
      <c r="AU291" s="254" t="s">
        <v>81</v>
      </c>
      <c r="AV291" s="14" t="s">
        <v>81</v>
      </c>
      <c r="AW291" s="14" t="s">
        <v>34</v>
      </c>
      <c r="AX291" s="14" t="s">
        <v>72</v>
      </c>
      <c r="AY291" s="254" t="s">
        <v>123</v>
      </c>
    </row>
    <row r="292" s="15" customFormat="1">
      <c r="A292" s="15"/>
      <c r="B292" s="255"/>
      <c r="C292" s="256"/>
      <c r="D292" s="227" t="s">
        <v>137</v>
      </c>
      <c r="E292" s="257" t="s">
        <v>19</v>
      </c>
      <c r="F292" s="258" t="s">
        <v>141</v>
      </c>
      <c r="G292" s="256"/>
      <c r="H292" s="259">
        <v>2.012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5" t="s">
        <v>137</v>
      </c>
      <c r="AU292" s="265" t="s">
        <v>81</v>
      </c>
      <c r="AV292" s="15" t="s">
        <v>131</v>
      </c>
      <c r="AW292" s="15" t="s">
        <v>34</v>
      </c>
      <c r="AX292" s="15" t="s">
        <v>79</v>
      </c>
      <c r="AY292" s="265" t="s">
        <v>123</v>
      </c>
    </row>
    <row r="293" s="2" customFormat="1" ht="24.15" customHeight="1">
      <c r="A293" s="40"/>
      <c r="B293" s="41"/>
      <c r="C293" s="214" t="s">
        <v>483</v>
      </c>
      <c r="D293" s="214" t="s">
        <v>126</v>
      </c>
      <c r="E293" s="215" t="s">
        <v>484</v>
      </c>
      <c r="F293" s="216" t="s">
        <v>485</v>
      </c>
      <c r="G293" s="217" t="s">
        <v>303</v>
      </c>
      <c r="H293" s="218">
        <v>2.2370000000000001</v>
      </c>
      <c r="I293" s="219"/>
      <c r="J293" s="220">
        <f>ROUND(I293*H293,2)</f>
        <v>0</v>
      </c>
      <c r="K293" s="216" t="s">
        <v>130</v>
      </c>
      <c r="L293" s="46"/>
      <c r="M293" s="221" t="s">
        <v>19</v>
      </c>
      <c r="N293" s="222" t="s">
        <v>43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131</v>
      </c>
      <c r="AT293" s="225" t="s">
        <v>126</v>
      </c>
      <c r="AU293" s="225" t="s">
        <v>81</v>
      </c>
      <c r="AY293" s="19" t="s">
        <v>123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131</v>
      </c>
      <c r="BM293" s="225" t="s">
        <v>486</v>
      </c>
    </row>
    <row r="294" s="2" customFormat="1">
      <c r="A294" s="40"/>
      <c r="B294" s="41"/>
      <c r="C294" s="42"/>
      <c r="D294" s="227" t="s">
        <v>133</v>
      </c>
      <c r="E294" s="42"/>
      <c r="F294" s="228" t="s">
        <v>487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133</v>
      </c>
      <c r="AU294" s="19" t="s">
        <v>81</v>
      </c>
    </row>
    <row r="295" s="2" customFormat="1">
      <c r="A295" s="40"/>
      <c r="B295" s="41"/>
      <c r="C295" s="42"/>
      <c r="D295" s="232" t="s">
        <v>135</v>
      </c>
      <c r="E295" s="42"/>
      <c r="F295" s="233" t="s">
        <v>488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135</v>
      </c>
      <c r="AU295" s="19" t="s">
        <v>81</v>
      </c>
    </row>
    <row r="296" s="13" customFormat="1">
      <c r="A296" s="13"/>
      <c r="B296" s="234"/>
      <c r="C296" s="235"/>
      <c r="D296" s="227" t="s">
        <v>137</v>
      </c>
      <c r="E296" s="236" t="s">
        <v>19</v>
      </c>
      <c r="F296" s="237" t="s">
        <v>467</v>
      </c>
      <c r="G296" s="235"/>
      <c r="H296" s="236" t="s">
        <v>19</v>
      </c>
      <c r="I296" s="238"/>
      <c r="J296" s="235"/>
      <c r="K296" s="235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137</v>
      </c>
      <c r="AU296" s="243" t="s">
        <v>81</v>
      </c>
      <c r="AV296" s="13" t="s">
        <v>79</v>
      </c>
      <c r="AW296" s="13" t="s">
        <v>34</v>
      </c>
      <c r="AX296" s="13" t="s">
        <v>72</v>
      </c>
      <c r="AY296" s="243" t="s">
        <v>123</v>
      </c>
    </row>
    <row r="297" s="13" customFormat="1">
      <c r="A297" s="13"/>
      <c r="B297" s="234"/>
      <c r="C297" s="235"/>
      <c r="D297" s="227" t="s">
        <v>137</v>
      </c>
      <c r="E297" s="236" t="s">
        <v>19</v>
      </c>
      <c r="F297" s="237" t="s">
        <v>396</v>
      </c>
      <c r="G297" s="235"/>
      <c r="H297" s="236" t="s">
        <v>19</v>
      </c>
      <c r="I297" s="238"/>
      <c r="J297" s="235"/>
      <c r="K297" s="235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137</v>
      </c>
      <c r="AU297" s="243" t="s">
        <v>81</v>
      </c>
      <c r="AV297" s="13" t="s">
        <v>79</v>
      </c>
      <c r="AW297" s="13" t="s">
        <v>34</v>
      </c>
      <c r="AX297" s="13" t="s">
        <v>72</v>
      </c>
      <c r="AY297" s="243" t="s">
        <v>123</v>
      </c>
    </row>
    <row r="298" s="14" customFormat="1">
      <c r="A298" s="14"/>
      <c r="B298" s="244"/>
      <c r="C298" s="245"/>
      <c r="D298" s="227" t="s">
        <v>137</v>
      </c>
      <c r="E298" s="246" t="s">
        <v>19</v>
      </c>
      <c r="F298" s="247" t="s">
        <v>489</v>
      </c>
      <c r="G298" s="245"/>
      <c r="H298" s="248">
        <v>2.2370000000000001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137</v>
      </c>
      <c r="AU298" s="254" t="s">
        <v>81</v>
      </c>
      <c r="AV298" s="14" t="s">
        <v>81</v>
      </c>
      <c r="AW298" s="14" t="s">
        <v>34</v>
      </c>
      <c r="AX298" s="14" t="s">
        <v>72</v>
      </c>
      <c r="AY298" s="254" t="s">
        <v>123</v>
      </c>
    </row>
    <row r="299" s="15" customFormat="1">
      <c r="A299" s="15"/>
      <c r="B299" s="255"/>
      <c r="C299" s="256"/>
      <c r="D299" s="227" t="s">
        <v>137</v>
      </c>
      <c r="E299" s="257" t="s">
        <v>19</v>
      </c>
      <c r="F299" s="258" t="s">
        <v>141</v>
      </c>
      <c r="G299" s="256"/>
      <c r="H299" s="259">
        <v>2.2370000000000001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137</v>
      </c>
      <c r="AU299" s="265" t="s">
        <v>81</v>
      </c>
      <c r="AV299" s="15" t="s">
        <v>131</v>
      </c>
      <c r="AW299" s="15" t="s">
        <v>34</v>
      </c>
      <c r="AX299" s="15" t="s">
        <v>79</v>
      </c>
      <c r="AY299" s="265" t="s">
        <v>123</v>
      </c>
    </row>
    <row r="300" s="2" customFormat="1" ht="24.15" customHeight="1">
      <c r="A300" s="40"/>
      <c r="B300" s="41"/>
      <c r="C300" s="214" t="s">
        <v>490</v>
      </c>
      <c r="D300" s="214" t="s">
        <v>126</v>
      </c>
      <c r="E300" s="215" t="s">
        <v>491</v>
      </c>
      <c r="F300" s="216" t="s">
        <v>492</v>
      </c>
      <c r="G300" s="217" t="s">
        <v>250</v>
      </c>
      <c r="H300" s="218">
        <v>0.41399999999999998</v>
      </c>
      <c r="I300" s="219"/>
      <c r="J300" s="220">
        <f>ROUND(I300*H300,2)</f>
        <v>0</v>
      </c>
      <c r="K300" s="216" t="s">
        <v>130</v>
      </c>
      <c r="L300" s="46"/>
      <c r="M300" s="221" t="s">
        <v>19</v>
      </c>
      <c r="N300" s="222" t="s">
        <v>43</v>
      </c>
      <c r="O300" s="86"/>
      <c r="P300" s="223">
        <f>O300*H300</f>
        <v>0</v>
      </c>
      <c r="Q300" s="223">
        <v>1.06277</v>
      </c>
      <c r="R300" s="223">
        <f>Q300*H300</f>
        <v>0.43998677999999997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131</v>
      </c>
      <c r="AT300" s="225" t="s">
        <v>126</v>
      </c>
      <c r="AU300" s="225" t="s">
        <v>81</v>
      </c>
      <c r="AY300" s="19" t="s">
        <v>123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131</v>
      </c>
      <c r="BM300" s="225" t="s">
        <v>493</v>
      </c>
    </row>
    <row r="301" s="2" customFormat="1">
      <c r="A301" s="40"/>
      <c r="B301" s="41"/>
      <c r="C301" s="42"/>
      <c r="D301" s="227" t="s">
        <v>133</v>
      </c>
      <c r="E301" s="42"/>
      <c r="F301" s="228" t="s">
        <v>494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133</v>
      </c>
      <c r="AU301" s="19" t="s">
        <v>81</v>
      </c>
    </row>
    <row r="302" s="2" customFormat="1">
      <c r="A302" s="40"/>
      <c r="B302" s="41"/>
      <c r="C302" s="42"/>
      <c r="D302" s="232" t="s">
        <v>135</v>
      </c>
      <c r="E302" s="42"/>
      <c r="F302" s="233" t="s">
        <v>495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135</v>
      </c>
      <c r="AU302" s="19" t="s">
        <v>81</v>
      </c>
    </row>
    <row r="303" s="13" customFormat="1">
      <c r="A303" s="13"/>
      <c r="B303" s="234"/>
      <c r="C303" s="235"/>
      <c r="D303" s="227" t="s">
        <v>137</v>
      </c>
      <c r="E303" s="236" t="s">
        <v>19</v>
      </c>
      <c r="F303" s="237" t="s">
        <v>467</v>
      </c>
      <c r="G303" s="235"/>
      <c r="H303" s="236" t="s">
        <v>19</v>
      </c>
      <c r="I303" s="238"/>
      <c r="J303" s="235"/>
      <c r="K303" s="235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137</v>
      </c>
      <c r="AU303" s="243" t="s">
        <v>81</v>
      </c>
      <c r="AV303" s="13" t="s">
        <v>79</v>
      </c>
      <c r="AW303" s="13" t="s">
        <v>34</v>
      </c>
      <c r="AX303" s="13" t="s">
        <v>72</v>
      </c>
      <c r="AY303" s="243" t="s">
        <v>123</v>
      </c>
    </row>
    <row r="304" s="13" customFormat="1">
      <c r="A304" s="13"/>
      <c r="B304" s="234"/>
      <c r="C304" s="235"/>
      <c r="D304" s="227" t="s">
        <v>137</v>
      </c>
      <c r="E304" s="236" t="s">
        <v>19</v>
      </c>
      <c r="F304" s="237" t="s">
        <v>496</v>
      </c>
      <c r="G304" s="235"/>
      <c r="H304" s="236" t="s">
        <v>19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137</v>
      </c>
      <c r="AU304" s="243" t="s">
        <v>81</v>
      </c>
      <c r="AV304" s="13" t="s">
        <v>79</v>
      </c>
      <c r="AW304" s="13" t="s">
        <v>34</v>
      </c>
      <c r="AX304" s="13" t="s">
        <v>72</v>
      </c>
      <c r="AY304" s="243" t="s">
        <v>123</v>
      </c>
    </row>
    <row r="305" s="14" customFormat="1">
      <c r="A305" s="14"/>
      <c r="B305" s="244"/>
      <c r="C305" s="245"/>
      <c r="D305" s="227" t="s">
        <v>137</v>
      </c>
      <c r="E305" s="246" t="s">
        <v>19</v>
      </c>
      <c r="F305" s="247" t="s">
        <v>497</v>
      </c>
      <c r="G305" s="245"/>
      <c r="H305" s="248">
        <v>0.41399999999999998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137</v>
      </c>
      <c r="AU305" s="254" t="s">
        <v>81</v>
      </c>
      <c r="AV305" s="14" t="s">
        <v>81</v>
      </c>
      <c r="AW305" s="14" t="s">
        <v>34</v>
      </c>
      <c r="AX305" s="14" t="s">
        <v>72</v>
      </c>
      <c r="AY305" s="254" t="s">
        <v>123</v>
      </c>
    </row>
    <row r="306" s="15" customFormat="1">
      <c r="A306" s="15"/>
      <c r="B306" s="255"/>
      <c r="C306" s="256"/>
      <c r="D306" s="227" t="s">
        <v>137</v>
      </c>
      <c r="E306" s="257" t="s">
        <v>19</v>
      </c>
      <c r="F306" s="258" t="s">
        <v>141</v>
      </c>
      <c r="G306" s="256"/>
      <c r="H306" s="259">
        <v>0.41399999999999998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5" t="s">
        <v>137</v>
      </c>
      <c r="AU306" s="265" t="s">
        <v>81</v>
      </c>
      <c r="AV306" s="15" t="s">
        <v>131</v>
      </c>
      <c r="AW306" s="15" t="s">
        <v>34</v>
      </c>
      <c r="AX306" s="15" t="s">
        <v>79</v>
      </c>
      <c r="AY306" s="265" t="s">
        <v>123</v>
      </c>
    </row>
    <row r="307" s="2" customFormat="1" ht="24.15" customHeight="1">
      <c r="A307" s="40"/>
      <c r="B307" s="41"/>
      <c r="C307" s="214" t="s">
        <v>498</v>
      </c>
      <c r="D307" s="214" t="s">
        <v>126</v>
      </c>
      <c r="E307" s="215" t="s">
        <v>499</v>
      </c>
      <c r="F307" s="216" t="s">
        <v>500</v>
      </c>
      <c r="G307" s="217" t="s">
        <v>164</v>
      </c>
      <c r="H307" s="218">
        <v>3.2000000000000002</v>
      </c>
      <c r="I307" s="219"/>
      <c r="J307" s="220">
        <f>ROUND(I307*H307,2)</f>
        <v>0</v>
      </c>
      <c r="K307" s="216" t="s">
        <v>130</v>
      </c>
      <c r="L307" s="46"/>
      <c r="M307" s="221" t="s">
        <v>19</v>
      </c>
      <c r="N307" s="222" t="s">
        <v>43</v>
      </c>
      <c r="O307" s="86"/>
      <c r="P307" s="223">
        <f>O307*H307</f>
        <v>0</v>
      </c>
      <c r="Q307" s="223">
        <v>0.057829999999999999</v>
      </c>
      <c r="R307" s="223">
        <f>Q307*H307</f>
        <v>0.185056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131</v>
      </c>
      <c r="AT307" s="225" t="s">
        <v>126</v>
      </c>
      <c r="AU307" s="225" t="s">
        <v>81</v>
      </c>
      <c r="AY307" s="19" t="s">
        <v>123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79</v>
      </c>
      <c r="BK307" s="226">
        <f>ROUND(I307*H307,2)</f>
        <v>0</v>
      </c>
      <c r="BL307" s="19" t="s">
        <v>131</v>
      </c>
      <c r="BM307" s="225" t="s">
        <v>501</v>
      </c>
    </row>
    <row r="308" s="2" customFormat="1">
      <c r="A308" s="40"/>
      <c r="B308" s="41"/>
      <c r="C308" s="42"/>
      <c r="D308" s="227" t="s">
        <v>133</v>
      </c>
      <c r="E308" s="42"/>
      <c r="F308" s="228" t="s">
        <v>502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133</v>
      </c>
      <c r="AU308" s="19" t="s">
        <v>81</v>
      </c>
    </row>
    <row r="309" s="2" customFormat="1">
      <c r="A309" s="40"/>
      <c r="B309" s="41"/>
      <c r="C309" s="42"/>
      <c r="D309" s="232" t="s">
        <v>135</v>
      </c>
      <c r="E309" s="42"/>
      <c r="F309" s="233" t="s">
        <v>503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135</v>
      </c>
      <c r="AU309" s="19" t="s">
        <v>81</v>
      </c>
    </row>
    <row r="310" s="13" customFormat="1">
      <c r="A310" s="13"/>
      <c r="B310" s="234"/>
      <c r="C310" s="235"/>
      <c r="D310" s="227" t="s">
        <v>137</v>
      </c>
      <c r="E310" s="236" t="s">
        <v>19</v>
      </c>
      <c r="F310" s="237" t="s">
        <v>467</v>
      </c>
      <c r="G310" s="235"/>
      <c r="H310" s="236" t="s">
        <v>19</v>
      </c>
      <c r="I310" s="238"/>
      <c r="J310" s="235"/>
      <c r="K310" s="235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137</v>
      </c>
      <c r="AU310" s="243" t="s">
        <v>81</v>
      </c>
      <c r="AV310" s="13" t="s">
        <v>79</v>
      </c>
      <c r="AW310" s="13" t="s">
        <v>34</v>
      </c>
      <c r="AX310" s="13" t="s">
        <v>72</v>
      </c>
      <c r="AY310" s="243" t="s">
        <v>123</v>
      </c>
    </row>
    <row r="311" s="13" customFormat="1">
      <c r="A311" s="13"/>
      <c r="B311" s="234"/>
      <c r="C311" s="235"/>
      <c r="D311" s="227" t="s">
        <v>137</v>
      </c>
      <c r="E311" s="236" t="s">
        <v>19</v>
      </c>
      <c r="F311" s="237" t="s">
        <v>396</v>
      </c>
      <c r="G311" s="235"/>
      <c r="H311" s="236" t="s">
        <v>19</v>
      </c>
      <c r="I311" s="238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137</v>
      </c>
      <c r="AU311" s="243" t="s">
        <v>81</v>
      </c>
      <c r="AV311" s="13" t="s">
        <v>79</v>
      </c>
      <c r="AW311" s="13" t="s">
        <v>34</v>
      </c>
      <c r="AX311" s="13" t="s">
        <v>72</v>
      </c>
      <c r="AY311" s="243" t="s">
        <v>123</v>
      </c>
    </row>
    <row r="312" s="14" customFormat="1">
      <c r="A312" s="14"/>
      <c r="B312" s="244"/>
      <c r="C312" s="245"/>
      <c r="D312" s="227" t="s">
        <v>137</v>
      </c>
      <c r="E312" s="246" t="s">
        <v>19</v>
      </c>
      <c r="F312" s="247" t="s">
        <v>504</v>
      </c>
      <c r="G312" s="245"/>
      <c r="H312" s="248">
        <v>3.2000000000000002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137</v>
      </c>
      <c r="AU312" s="254" t="s">
        <v>81</v>
      </c>
      <c r="AV312" s="14" t="s">
        <v>81</v>
      </c>
      <c r="AW312" s="14" t="s">
        <v>34</v>
      </c>
      <c r="AX312" s="14" t="s">
        <v>72</v>
      </c>
      <c r="AY312" s="254" t="s">
        <v>123</v>
      </c>
    </row>
    <row r="313" s="15" customFormat="1">
      <c r="A313" s="15"/>
      <c r="B313" s="255"/>
      <c r="C313" s="256"/>
      <c r="D313" s="227" t="s">
        <v>137</v>
      </c>
      <c r="E313" s="257" t="s">
        <v>19</v>
      </c>
      <c r="F313" s="258" t="s">
        <v>141</v>
      </c>
      <c r="G313" s="256"/>
      <c r="H313" s="259">
        <v>3.2000000000000002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5" t="s">
        <v>137</v>
      </c>
      <c r="AU313" s="265" t="s">
        <v>81</v>
      </c>
      <c r="AV313" s="15" t="s">
        <v>131</v>
      </c>
      <c r="AW313" s="15" t="s">
        <v>34</v>
      </c>
      <c r="AX313" s="15" t="s">
        <v>79</v>
      </c>
      <c r="AY313" s="265" t="s">
        <v>123</v>
      </c>
    </row>
    <row r="314" s="2" customFormat="1" ht="24.15" customHeight="1">
      <c r="A314" s="40"/>
      <c r="B314" s="41"/>
      <c r="C314" s="214" t="s">
        <v>505</v>
      </c>
      <c r="D314" s="214" t="s">
        <v>126</v>
      </c>
      <c r="E314" s="215" t="s">
        <v>506</v>
      </c>
      <c r="F314" s="216" t="s">
        <v>507</v>
      </c>
      <c r="G314" s="217" t="s">
        <v>303</v>
      </c>
      <c r="H314" s="218">
        <v>5.577</v>
      </c>
      <c r="I314" s="219"/>
      <c r="J314" s="220">
        <f>ROUND(I314*H314,2)</f>
        <v>0</v>
      </c>
      <c r="K314" s="216" t="s">
        <v>130</v>
      </c>
      <c r="L314" s="46"/>
      <c r="M314" s="221" t="s">
        <v>19</v>
      </c>
      <c r="N314" s="222" t="s">
        <v>43</v>
      </c>
      <c r="O314" s="86"/>
      <c r="P314" s="223">
        <f>O314*H314</f>
        <v>0</v>
      </c>
      <c r="Q314" s="223">
        <v>1.8700000000000001</v>
      </c>
      <c r="R314" s="223">
        <f>Q314*H314</f>
        <v>10.428990000000001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131</v>
      </c>
      <c r="AT314" s="225" t="s">
        <v>126</v>
      </c>
      <c r="AU314" s="225" t="s">
        <v>81</v>
      </c>
      <c r="AY314" s="19" t="s">
        <v>123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79</v>
      </c>
      <c r="BK314" s="226">
        <f>ROUND(I314*H314,2)</f>
        <v>0</v>
      </c>
      <c r="BL314" s="19" t="s">
        <v>131</v>
      </c>
      <c r="BM314" s="225" t="s">
        <v>508</v>
      </c>
    </row>
    <row r="315" s="2" customFormat="1">
      <c r="A315" s="40"/>
      <c r="B315" s="41"/>
      <c r="C315" s="42"/>
      <c r="D315" s="227" t="s">
        <v>133</v>
      </c>
      <c r="E315" s="42"/>
      <c r="F315" s="228" t="s">
        <v>509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133</v>
      </c>
      <c r="AU315" s="19" t="s">
        <v>81</v>
      </c>
    </row>
    <row r="316" s="2" customFormat="1">
      <c r="A316" s="40"/>
      <c r="B316" s="41"/>
      <c r="C316" s="42"/>
      <c r="D316" s="232" t="s">
        <v>135</v>
      </c>
      <c r="E316" s="42"/>
      <c r="F316" s="233" t="s">
        <v>510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135</v>
      </c>
      <c r="AU316" s="19" t="s">
        <v>81</v>
      </c>
    </row>
    <row r="317" s="13" customFormat="1">
      <c r="A317" s="13"/>
      <c r="B317" s="234"/>
      <c r="C317" s="235"/>
      <c r="D317" s="227" t="s">
        <v>137</v>
      </c>
      <c r="E317" s="236" t="s">
        <v>19</v>
      </c>
      <c r="F317" s="237" t="s">
        <v>467</v>
      </c>
      <c r="G317" s="235"/>
      <c r="H317" s="236" t="s">
        <v>19</v>
      </c>
      <c r="I317" s="238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137</v>
      </c>
      <c r="AU317" s="243" t="s">
        <v>81</v>
      </c>
      <c r="AV317" s="13" t="s">
        <v>79</v>
      </c>
      <c r="AW317" s="13" t="s">
        <v>34</v>
      </c>
      <c r="AX317" s="13" t="s">
        <v>72</v>
      </c>
      <c r="AY317" s="243" t="s">
        <v>123</v>
      </c>
    </row>
    <row r="318" s="13" customFormat="1">
      <c r="A318" s="13"/>
      <c r="B318" s="234"/>
      <c r="C318" s="235"/>
      <c r="D318" s="227" t="s">
        <v>137</v>
      </c>
      <c r="E318" s="236" t="s">
        <v>19</v>
      </c>
      <c r="F318" s="237" t="s">
        <v>396</v>
      </c>
      <c r="G318" s="235"/>
      <c r="H318" s="236" t="s">
        <v>19</v>
      </c>
      <c r="I318" s="238"/>
      <c r="J318" s="235"/>
      <c r="K318" s="235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137</v>
      </c>
      <c r="AU318" s="243" t="s">
        <v>81</v>
      </c>
      <c r="AV318" s="13" t="s">
        <v>79</v>
      </c>
      <c r="AW318" s="13" t="s">
        <v>34</v>
      </c>
      <c r="AX318" s="13" t="s">
        <v>72</v>
      </c>
      <c r="AY318" s="243" t="s">
        <v>123</v>
      </c>
    </row>
    <row r="319" s="14" customFormat="1">
      <c r="A319" s="14"/>
      <c r="B319" s="244"/>
      <c r="C319" s="245"/>
      <c r="D319" s="227" t="s">
        <v>137</v>
      </c>
      <c r="E319" s="246" t="s">
        <v>19</v>
      </c>
      <c r="F319" s="247" t="s">
        <v>511</v>
      </c>
      <c r="G319" s="245"/>
      <c r="H319" s="248">
        <v>5.577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137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123</v>
      </c>
    </row>
    <row r="320" s="15" customFormat="1">
      <c r="A320" s="15"/>
      <c r="B320" s="255"/>
      <c r="C320" s="256"/>
      <c r="D320" s="227" t="s">
        <v>137</v>
      </c>
      <c r="E320" s="257" t="s">
        <v>19</v>
      </c>
      <c r="F320" s="258" t="s">
        <v>141</v>
      </c>
      <c r="G320" s="256"/>
      <c r="H320" s="259">
        <v>5.577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137</v>
      </c>
      <c r="AU320" s="265" t="s">
        <v>81</v>
      </c>
      <c r="AV320" s="15" t="s">
        <v>131</v>
      </c>
      <c r="AW320" s="15" t="s">
        <v>34</v>
      </c>
      <c r="AX320" s="15" t="s">
        <v>79</v>
      </c>
      <c r="AY320" s="265" t="s">
        <v>123</v>
      </c>
    </row>
    <row r="321" s="2" customFormat="1" ht="24.15" customHeight="1">
      <c r="A321" s="40"/>
      <c r="B321" s="41"/>
      <c r="C321" s="214" t="s">
        <v>512</v>
      </c>
      <c r="D321" s="214" t="s">
        <v>126</v>
      </c>
      <c r="E321" s="215" t="s">
        <v>513</v>
      </c>
      <c r="F321" s="216" t="s">
        <v>514</v>
      </c>
      <c r="G321" s="217" t="s">
        <v>129</v>
      </c>
      <c r="H321" s="218">
        <v>9.2949999999999999</v>
      </c>
      <c r="I321" s="219"/>
      <c r="J321" s="220">
        <f>ROUND(I321*H321,2)</f>
        <v>0</v>
      </c>
      <c r="K321" s="216" t="s">
        <v>130</v>
      </c>
      <c r="L321" s="46"/>
      <c r="M321" s="221" t="s">
        <v>19</v>
      </c>
      <c r="N321" s="222" t="s">
        <v>43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131</v>
      </c>
      <c r="AT321" s="225" t="s">
        <v>126</v>
      </c>
      <c r="AU321" s="225" t="s">
        <v>81</v>
      </c>
      <c r="AY321" s="19" t="s">
        <v>123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131</v>
      </c>
      <c r="BM321" s="225" t="s">
        <v>515</v>
      </c>
    </row>
    <row r="322" s="2" customFormat="1">
      <c r="A322" s="40"/>
      <c r="B322" s="41"/>
      <c r="C322" s="42"/>
      <c r="D322" s="227" t="s">
        <v>133</v>
      </c>
      <c r="E322" s="42"/>
      <c r="F322" s="228" t="s">
        <v>516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133</v>
      </c>
      <c r="AU322" s="19" t="s">
        <v>81</v>
      </c>
    </row>
    <row r="323" s="2" customFormat="1">
      <c r="A323" s="40"/>
      <c r="B323" s="41"/>
      <c r="C323" s="42"/>
      <c r="D323" s="232" t="s">
        <v>135</v>
      </c>
      <c r="E323" s="42"/>
      <c r="F323" s="233" t="s">
        <v>517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135</v>
      </c>
      <c r="AU323" s="19" t="s">
        <v>81</v>
      </c>
    </row>
    <row r="324" s="13" customFormat="1">
      <c r="A324" s="13"/>
      <c r="B324" s="234"/>
      <c r="C324" s="235"/>
      <c r="D324" s="227" t="s">
        <v>137</v>
      </c>
      <c r="E324" s="236" t="s">
        <v>19</v>
      </c>
      <c r="F324" s="237" t="s">
        <v>467</v>
      </c>
      <c r="G324" s="235"/>
      <c r="H324" s="236" t="s">
        <v>19</v>
      </c>
      <c r="I324" s="238"/>
      <c r="J324" s="235"/>
      <c r="K324" s="235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137</v>
      </c>
      <c r="AU324" s="243" t="s">
        <v>81</v>
      </c>
      <c r="AV324" s="13" t="s">
        <v>79</v>
      </c>
      <c r="AW324" s="13" t="s">
        <v>34</v>
      </c>
      <c r="AX324" s="13" t="s">
        <v>72</v>
      </c>
      <c r="AY324" s="243" t="s">
        <v>123</v>
      </c>
    </row>
    <row r="325" s="13" customFormat="1">
      <c r="A325" s="13"/>
      <c r="B325" s="234"/>
      <c r="C325" s="235"/>
      <c r="D325" s="227" t="s">
        <v>137</v>
      </c>
      <c r="E325" s="236" t="s">
        <v>19</v>
      </c>
      <c r="F325" s="237" t="s">
        <v>396</v>
      </c>
      <c r="G325" s="235"/>
      <c r="H325" s="236" t="s">
        <v>19</v>
      </c>
      <c r="I325" s="238"/>
      <c r="J325" s="235"/>
      <c r="K325" s="235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137</v>
      </c>
      <c r="AU325" s="243" t="s">
        <v>81</v>
      </c>
      <c r="AV325" s="13" t="s">
        <v>79</v>
      </c>
      <c r="AW325" s="13" t="s">
        <v>34</v>
      </c>
      <c r="AX325" s="13" t="s">
        <v>72</v>
      </c>
      <c r="AY325" s="243" t="s">
        <v>123</v>
      </c>
    </row>
    <row r="326" s="14" customFormat="1">
      <c r="A326" s="14"/>
      <c r="B326" s="244"/>
      <c r="C326" s="245"/>
      <c r="D326" s="227" t="s">
        <v>137</v>
      </c>
      <c r="E326" s="246" t="s">
        <v>19</v>
      </c>
      <c r="F326" s="247" t="s">
        <v>518</v>
      </c>
      <c r="G326" s="245"/>
      <c r="H326" s="248">
        <v>9.2949999999999999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137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123</v>
      </c>
    </row>
    <row r="327" s="15" customFormat="1">
      <c r="A327" s="15"/>
      <c r="B327" s="255"/>
      <c r="C327" s="256"/>
      <c r="D327" s="227" t="s">
        <v>137</v>
      </c>
      <c r="E327" s="257" t="s">
        <v>19</v>
      </c>
      <c r="F327" s="258" t="s">
        <v>141</v>
      </c>
      <c r="G327" s="256"/>
      <c r="H327" s="259">
        <v>9.2949999999999999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5" t="s">
        <v>137</v>
      </c>
      <c r="AU327" s="265" t="s">
        <v>81</v>
      </c>
      <c r="AV327" s="15" t="s">
        <v>131</v>
      </c>
      <c r="AW327" s="15" t="s">
        <v>34</v>
      </c>
      <c r="AX327" s="15" t="s">
        <v>79</v>
      </c>
      <c r="AY327" s="265" t="s">
        <v>123</v>
      </c>
    </row>
    <row r="328" s="2" customFormat="1" ht="24.15" customHeight="1">
      <c r="A328" s="40"/>
      <c r="B328" s="41"/>
      <c r="C328" s="214" t="s">
        <v>519</v>
      </c>
      <c r="D328" s="214" t="s">
        <v>126</v>
      </c>
      <c r="E328" s="215" t="s">
        <v>520</v>
      </c>
      <c r="F328" s="216" t="s">
        <v>521</v>
      </c>
      <c r="G328" s="217" t="s">
        <v>129</v>
      </c>
      <c r="H328" s="218">
        <v>39.82</v>
      </c>
      <c r="I328" s="219"/>
      <c r="J328" s="220">
        <f>ROUND(I328*H328,2)</f>
        <v>0</v>
      </c>
      <c r="K328" s="216" t="s">
        <v>130</v>
      </c>
      <c r="L328" s="46"/>
      <c r="M328" s="221" t="s">
        <v>19</v>
      </c>
      <c r="N328" s="222" t="s">
        <v>43</v>
      </c>
      <c r="O328" s="86"/>
      <c r="P328" s="223">
        <f>O328*H328</f>
        <v>0</v>
      </c>
      <c r="Q328" s="223">
        <v>0.74326999999999999</v>
      </c>
      <c r="R328" s="223">
        <f>Q328*H328</f>
        <v>29.5970114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131</v>
      </c>
      <c r="AT328" s="225" t="s">
        <v>126</v>
      </c>
      <c r="AU328" s="225" t="s">
        <v>81</v>
      </c>
      <c r="AY328" s="19" t="s">
        <v>123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79</v>
      </c>
      <c r="BK328" s="226">
        <f>ROUND(I328*H328,2)</f>
        <v>0</v>
      </c>
      <c r="BL328" s="19" t="s">
        <v>131</v>
      </c>
      <c r="BM328" s="225" t="s">
        <v>522</v>
      </c>
    </row>
    <row r="329" s="2" customFormat="1">
      <c r="A329" s="40"/>
      <c r="B329" s="41"/>
      <c r="C329" s="42"/>
      <c r="D329" s="227" t="s">
        <v>133</v>
      </c>
      <c r="E329" s="42"/>
      <c r="F329" s="228" t="s">
        <v>523</v>
      </c>
      <c r="G329" s="42"/>
      <c r="H329" s="42"/>
      <c r="I329" s="229"/>
      <c r="J329" s="42"/>
      <c r="K329" s="42"/>
      <c r="L329" s="46"/>
      <c r="M329" s="230"/>
      <c r="N329" s="231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133</v>
      </c>
      <c r="AU329" s="19" t="s">
        <v>81</v>
      </c>
    </row>
    <row r="330" s="2" customFormat="1">
      <c r="A330" s="40"/>
      <c r="B330" s="41"/>
      <c r="C330" s="42"/>
      <c r="D330" s="232" t="s">
        <v>135</v>
      </c>
      <c r="E330" s="42"/>
      <c r="F330" s="233" t="s">
        <v>524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135</v>
      </c>
      <c r="AU330" s="19" t="s">
        <v>81</v>
      </c>
    </row>
    <row r="331" s="13" customFormat="1">
      <c r="A331" s="13"/>
      <c r="B331" s="234"/>
      <c r="C331" s="235"/>
      <c r="D331" s="227" t="s">
        <v>137</v>
      </c>
      <c r="E331" s="236" t="s">
        <v>19</v>
      </c>
      <c r="F331" s="237" t="s">
        <v>467</v>
      </c>
      <c r="G331" s="235"/>
      <c r="H331" s="236" t="s">
        <v>19</v>
      </c>
      <c r="I331" s="238"/>
      <c r="J331" s="235"/>
      <c r="K331" s="235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137</v>
      </c>
      <c r="AU331" s="243" t="s">
        <v>81</v>
      </c>
      <c r="AV331" s="13" t="s">
        <v>79</v>
      </c>
      <c r="AW331" s="13" t="s">
        <v>34</v>
      </c>
      <c r="AX331" s="13" t="s">
        <v>72</v>
      </c>
      <c r="AY331" s="243" t="s">
        <v>123</v>
      </c>
    </row>
    <row r="332" s="13" customFormat="1">
      <c r="A332" s="13"/>
      <c r="B332" s="234"/>
      <c r="C332" s="235"/>
      <c r="D332" s="227" t="s">
        <v>137</v>
      </c>
      <c r="E332" s="236" t="s">
        <v>19</v>
      </c>
      <c r="F332" s="237" t="s">
        <v>468</v>
      </c>
      <c r="G332" s="235"/>
      <c r="H332" s="236" t="s">
        <v>19</v>
      </c>
      <c r="I332" s="238"/>
      <c r="J332" s="235"/>
      <c r="K332" s="235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137</v>
      </c>
      <c r="AU332" s="243" t="s">
        <v>81</v>
      </c>
      <c r="AV332" s="13" t="s">
        <v>79</v>
      </c>
      <c r="AW332" s="13" t="s">
        <v>34</v>
      </c>
      <c r="AX332" s="13" t="s">
        <v>72</v>
      </c>
      <c r="AY332" s="243" t="s">
        <v>123</v>
      </c>
    </row>
    <row r="333" s="14" customFormat="1">
      <c r="A333" s="14"/>
      <c r="B333" s="244"/>
      <c r="C333" s="245"/>
      <c r="D333" s="227" t="s">
        <v>137</v>
      </c>
      <c r="E333" s="246" t="s">
        <v>19</v>
      </c>
      <c r="F333" s="247" t="s">
        <v>469</v>
      </c>
      <c r="G333" s="245"/>
      <c r="H333" s="248">
        <v>39.82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137</v>
      </c>
      <c r="AU333" s="254" t="s">
        <v>81</v>
      </c>
      <c r="AV333" s="14" t="s">
        <v>81</v>
      </c>
      <c r="AW333" s="14" t="s">
        <v>34</v>
      </c>
      <c r="AX333" s="14" t="s">
        <v>72</v>
      </c>
      <c r="AY333" s="254" t="s">
        <v>123</v>
      </c>
    </row>
    <row r="334" s="15" customFormat="1">
      <c r="A334" s="15"/>
      <c r="B334" s="255"/>
      <c r="C334" s="256"/>
      <c r="D334" s="227" t="s">
        <v>137</v>
      </c>
      <c r="E334" s="257" t="s">
        <v>19</v>
      </c>
      <c r="F334" s="258" t="s">
        <v>141</v>
      </c>
      <c r="G334" s="256"/>
      <c r="H334" s="259">
        <v>39.82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137</v>
      </c>
      <c r="AU334" s="265" t="s">
        <v>81</v>
      </c>
      <c r="AV334" s="15" t="s">
        <v>131</v>
      </c>
      <c r="AW334" s="15" t="s">
        <v>34</v>
      </c>
      <c r="AX334" s="15" t="s">
        <v>79</v>
      </c>
      <c r="AY334" s="265" t="s">
        <v>123</v>
      </c>
    </row>
    <row r="335" s="12" customFormat="1" ht="22.8" customHeight="1">
      <c r="A335" s="12"/>
      <c r="B335" s="198"/>
      <c r="C335" s="199"/>
      <c r="D335" s="200" t="s">
        <v>71</v>
      </c>
      <c r="E335" s="212" t="s">
        <v>178</v>
      </c>
      <c r="F335" s="212" t="s">
        <v>179</v>
      </c>
      <c r="G335" s="199"/>
      <c r="H335" s="199"/>
      <c r="I335" s="202"/>
      <c r="J335" s="213">
        <f>BK335</f>
        <v>0</v>
      </c>
      <c r="K335" s="199"/>
      <c r="L335" s="204"/>
      <c r="M335" s="205"/>
      <c r="N335" s="206"/>
      <c r="O335" s="206"/>
      <c r="P335" s="207">
        <f>SUM(P336:P455)</f>
        <v>0</v>
      </c>
      <c r="Q335" s="206"/>
      <c r="R335" s="207">
        <f>SUM(R336:R455)</f>
        <v>685.27653000000009</v>
      </c>
      <c r="S335" s="206"/>
      <c r="T335" s="208">
        <f>SUM(T336:T455)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9" t="s">
        <v>79</v>
      </c>
      <c r="AT335" s="210" t="s">
        <v>71</v>
      </c>
      <c r="AU335" s="210" t="s">
        <v>79</v>
      </c>
      <c r="AY335" s="209" t="s">
        <v>123</v>
      </c>
      <c r="BK335" s="211">
        <f>SUM(BK336:BK455)</f>
        <v>0</v>
      </c>
    </row>
    <row r="336" s="2" customFormat="1" ht="37.8" customHeight="1">
      <c r="A336" s="40"/>
      <c r="B336" s="41"/>
      <c r="C336" s="214" t="s">
        <v>525</v>
      </c>
      <c r="D336" s="214" t="s">
        <v>126</v>
      </c>
      <c r="E336" s="215" t="s">
        <v>526</v>
      </c>
      <c r="F336" s="216" t="s">
        <v>527</v>
      </c>
      <c r="G336" s="217" t="s">
        <v>129</v>
      </c>
      <c r="H336" s="218">
        <v>7349.6000000000004</v>
      </c>
      <c r="I336" s="219"/>
      <c r="J336" s="220">
        <f>ROUND(I336*H336,2)</f>
        <v>0</v>
      </c>
      <c r="K336" s="216" t="s">
        <v>130</v>
      </c>
      <c r="L336" s="46"/>
      <c r="M336" s="221" t="s">
        <v>19</v>
      </c>
      <c r="N336" s="222" t="s">
        <v>43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131</v>
      </c>
      <c r="AT336" s="225" t="s">
        <v>126</v>
      </c>
      <c r="AU336" s="225" t="s">
        <v>81</v>
      </c>
      <c r="AY336" s="19" t="s">
        <v>123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79</v>
      </c>
      <c r="BK336" s="226">
        <f>ROUND(I336*H336,2)</f>
        <v>0</v>
      </c>
      <c r="BL336" s="19" t="s">
        <v>131</v>
      </c>
      <c r="BM336" s="225" t="s">
        <v>528</v>
      </c>
    </row>
    <row r="337" s="2" customFormat="1">
      <c r="A337" s="40"/>
      <c r="B337" s="41"/>
      <c r="C337" s="42"/>
      <c r="D337" s="227" t="s">
        <v>133</v>
      </c>
      <c r="E337" s="42"/>
      <c r="F337" s="228" t="s">
        <v>529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133</v>
      </c>
      <c r="AU337" s="19" t="s">
        <v>81</v>
      </c>
    </row>
    <row r="338" s="2" customFormat="1">
      <c r="A338" s="40"/>
      <c r="B338" s="41"/>
      <c r="C338" s="42"/>
      <c r="D338" s="232" t="s">
        <v>135</v>
      </c>
      <c r="E338" s="42"/>
      <c r="F338" s="233" t="s">
        <v>530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135</v>
      </c>
      <c r="AU338" s="19" t="s">
        <v>81</v>
      </c>
    </row>
    <row r="339" s="13" customFormat="1">
      <c r="A339" s="13"/>
      <c r="B339" s="234"/>
      <c r="C339" s="235"/>
      <c r="D339" s="227" t="s">
        <v>137</v>
      </c>
      <c r="E339" s="236" t="s">
        <v>19</v>
      </c>
      <c r="F339" s="237" t="s">
        <v>138</v>
      </c>
      <c r="G339" s="235"/>
      <c r="H339" s="236" t="s">
        <v>19</v>
      </c>
      <c r="I339" s="238"/>
      <c r="J339" s="235"/>
      <c r="K339" s="235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137</v>
      </c>
      <c r="AU339" s="243" t="s">
        <v>81</v>
      </c>
      <c r="AV339" s="13" t="s">
        <v>79</v>
      </c>
      <c r="AW339" s="13" t="s">
        <v>34</v>
      </c>
      <c r="AX339" s="13" t="s">
        <v>72</v>
      </c>
      <c r="AY339" s="243" t="s">
        <v>123</v>
      </c>
    </row>
    <row r="340" s="13" customFormat="1">
      <c r="A340" s="13"/>
      <c r="B340" s="234"/>
      <c r="C340" s="235"/>
      <c r="D340" s="227" t="s">
        <v>137</v>
      </c>
      <c r="E340" s="236" t="s">
        <v>19</v>
      </c>
      <c r="F340" s="237" t="s">
        <v>531</v>
      </c>
      <c r="G340" s="235"/>
      <c r="H340" s="236" t="s">
        <v>19</v>
      </c>
      <c r="I340" s="238"/>
      <c r="J340" s="235"/>
      <c r="K340" s="235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137</v>
      </c>
      <c r="AU340" s="243" t="s">
        <v>81</v>
      </c>
      <c r="AV340" s="13" t="s">
        <v>79</v>
      </c>
      <c r="AW340" s="13" t="s">
        <v>34</v>
      </c>
      <c r="AX340" s="13" t="s">
        <v>72</v>
      </c>
      <c r="AY340" s="243" t="s">
        <v>123</v>
      </c>
    </row>
    <row r="341" s="14" customFormat="1">
      <c r="A341" s="14"/>
      <c r="B341" s="244"/>
      <c r="C341" s="245"/>
      <c r="D341" s="227" t="s">
        <v>137</v>
      </c>
      <c r="E341" s="246" t="s">
        <v>19</v>
      </c>
      <c r="F341" s="247" t="s">
        <v>532</v>
      </c>
      <c r="G341" s="245"/>
      <c r="H341" s="248">
        <v>6958.6000000000004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137</v>
      </c>
      <c r="AU341" s="254" t="s">
        <v>81</v>
      </c>
      <c r="AV341" s="14" t="s">
        <v>81</v>
      </c>
      <c r="AW341" s="14" t="s">
        <v>34</v>
      </c>
      <c r="AX341" s="14" t="s">
        <v>72</v>
      </c>
      <c r="AY341" s="254" t="s">
        <v>123</v>
      </c>
    </row>
    <row r="342" s="13" customFormat="1">
      <c r="A342" s="13"/>
      <c r="B342" s="234"/>
      <c r="C342" s="235"/>
      <c r="D342" s="227" t="s">
        <v>137</v>
      </c>
      <c r="E342" s="236" t="s">
        <v>19</v>
      </c>
      <c r="F342" s="237" t="s">
        <v>309</v>
      </c>
      <c r="G342" s="235"/>
      <c r="H342" s="236" t="s">
        <v>19</v>
      </c>
      <c r="I342" s="238"/>
      <c r="J342" s="235"/>
      <c r="K342" s="235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137</v>
      </c>
      <c r="AU342" s="243" t="s">
        <v>81</v>
      </c>
      <c r="AV342" s="13" t="s">
        <v>79</v>
      </c>
      <c r="AW342" s="13" t="s">
        <v>34</v>
      </c>
      <c r="AX342" s="13" t="s">
        <v>72</v>
      </c>
      <c r="AY342" s="243" t="s">
        <v>123</v>
      </c>
    </row>
    <row r="343" s="14" customFormat="1">
      <c r="A343" s="14"/>
      <c r="B343" s="244"/>
      <c r="C343" s="245"/>
      <c r="D343" s="227" t="s">
        <v>137</v>
      </c>
      <c r="E343" s="246" t="s">
        <v>19</v>
      </c>
      <c r="F343" s="247" t="s">
        <v>533</v>
      </c>
      <c r="G343" s="245"/>
      <c r="H343" s="248">
        <v>391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137</v>
      </c>
      <c r="AU343" s="254" t="s">
        <v>81</v>
      </c>
      <c r="AV343" s="14" t="s">
        <v>81</v>
      </c>
      <c r="AW343" s="14" t="s">
        <v>34</v>
      </c>
      <c r="AX343" s="14" t="s">
        <v>72</v>
      </c>
      <c r="AY343" s="254" t="s">
        <v>123</v>
      </c>
    </row>
    <row r="344" s="15" customFormat="1">
      <c r="A344" s="15"/>
      <c r="B344" s="255"/>
      <c r="C344" s="256"/>
      <c r="D344" s="227" t="s">
        <v>137</v>
      </c>
      <c r="E344" s="257" t="s">
        <v>19</v>
      </c>
      <c r="F344" s="258" t="s">
        <v>141</v>
      </c>
      <c r="G344" s="256"/>
      <c r="H344" s="259">
        <v>7349.6000000000004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5" t="s">
        <v>137</v>
      </c>
      <c r="AU344" s="265" t="s">
        <v>81</v>
      </c>
      <c r="AV344" s="15" t="s">
        <v>131</v>
      </c>
      <c r="AW344" s="15" t="s">
        <v>34</v>
      </c>
      <c r="AX344" s="15" t="s">
        <v>79</v>
      </c>
      <c r="AY344" s="265" t="s">
        <v>123</v>
      </c>
    </row>
    <row r="345" s="2" customFormat="1" ht="21.75" customHeight="1">
      <c r="A345" s="40"/>
      <c r="B345" s="41"/>
      <c r="C345" s="267" t="s">
        <v>534</v>
      </c>
      <c r="D345" s="267" t="s">
        <v>234</v>
      </c>
      <c r="E345" s="268" t="s">
        <v>535</v>
      </c>
      <c r="F345" s="269" t="s">
        <v>536</v>
      </c>
      <c r="G345" s="270" t="s">
        <v>250</v>
      </c>
      <c r="H345" s="271">
        <v>194.76400000000001</v>
      </c>
      <c r="I345" s="272"/>
      <c r="J345" s="273">
        <f>ROUND(I345*H345,2)</f>
        <v>0</v>
      </c>
      <c r="K345" s="269" t="s">
        <v>130</v>
      </c>
      <c r="L345" s="274"/>
      <c r="M345" s="275" t="s">
        <v>19</v>
      </c>
      <c r="N345" s="276" t="s">
        <v>43</v>
      </c>
      <c r="O345" s="86"/>
      <c r="P345" s="223">
        <f>O345*H345</f>
        <v>0</v>
      </c>
      <c r="Q345" s="223">
        <v>1</v>
      </c>
      <c r="R345" s="223">
        <f>Q345*H345</f>
        <v>194.76400000000001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215</v>
      </c>
      <c r="AT345" s="225" t="s">
        <v>234</v>
      </c>
      <c r="AU345" s="225" t="s">
        <v>81</v>
      </c>
      <c r="AY345" s="19" t="s">
        <v>123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79</v>
      </c>
      <c r="BK345" s="226">
        <f>ROUND(I345*H345,2)</f>
        <v>0</v>
      </c>
      <c r="BL345" s="19" t="s">
        <v>131</v>
      </c>
      <c r="BM345" s="225" t="s">
        <v>537</v>
      </c>
    </row>
    <row r="346" s="2" customFormat="1">
      <c r="A346" s="40"/>
      <c r="B346" s="41"/>
      <c r="C346" s="42"/>
      <c r="D346" s="227" t="s">
        <v>133</v>
      </c>
      <c r="E346" s="42"/>
      <c r="F346" s="228" t="s">
        <v>536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133</v>
      </c>
      <c r="AU346" s="19" t="s">
        <v>81</v>
      </c>
    </row>
    <row r="347" s="13" customFormat="1">
      <c r="A347" s="13"/>
      <c r="B347" s="234"/>
      <c r="C347" s="235"/>
      <c r="D347" s="227" t="s">
        <v>137</v>
      </c>
      <c r="E347" s="236" t="s">
        <v>19</v>
      </c>
      <c r="F347" s="237" t="s">
        <v>538</v>
      </c>
      <c r="G347" s="235"/>
      <c r="H347" s="236" t="s">
        <v>19</v>
      </c>
      <c r="I347" s="238"/>
      <c r="J347" s="235"/>
      <c r="K347" s="235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137</v>
      </c>
      <c r="AU347" s="243" t="s">
        <v>81</v>
      </c>
      <c r="AV347" s="13" t="s">
        <v>79</v>
      </c>
      <c r="AW347" s="13" t="s">
        <v>34</v>
      </c>
      <c r="AX347" s="13" t="s">
        <v>72</v>
      </c>
      <c r="AY347" s="243" t="s">
        <v>123</v>
      </c>
    </row>
    <row r="348" s="13" customFormat="1">
      <c r="A348" s="13"/>
      <c r="B348" s="234"/>
      <c r="C348" s="235"/>
      <c r="D348" s="227" t="s">
        <v>137</v>
      </c>
      <c r="E348" s="236" t="s">
        <v>19</v>
      </c>
      <c r="F348" s="237" t="s">
        <v>539</v>
      </c>
      <c r="G348" s="235"/>
      <c r="H348" s="236" t="s">
        <v>19</v>
      </c>
      <c r="I348" s="238"/>
      <c r="J348" s="235"/>
      <c r="K348" s="235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137</v>
      </c>
      <c r="AU348" s="243" t="s">
        <v>81</v>
      </c>
      <c r="AV348" s="13" t="s">
        <v>79</v>
      </c>
      <c r="AW348" s="13" t="s">
        <v>34</v>
      </c>
      <c r="AX348" s="13" t="s">
        <v>72</v>
      </c>
      <c r="AY348" s="243" t="s">
        <v>123</v>
      </c>
    </row>
    <row r="349" s="13" customFormat="1">
      <c r="A349" s="13"/>
      <c r="B349" s="234"/>
      <c r="C349" s="235"/>
      <c r="D349" s="227" t="s">
        <v>137</v>
      </c>
      <c r="E349" s="236" t="s">
        <v>19</v>
      </c>
      <c r="F349" s="237" t="s">
        <v>540</v>
      </c>
      <c r="G349" s="235"/>
      <c r="H349" s="236" t="s">
        <v>19</v>
      </c>
      <c r="I349" s="238"/>
      <c r="J349" s="235"/>
      <c r="K349" s="235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137</v>
      </c>
      <c r="AU349" s="243" t="s">
        <v>81</v>
      </c>
      <c r="AV349" s="13" t="s">
        <v>79</v>
      </c>
      <c r="AW349" s="13" t="s">
        <v>34</v>
      </c>
      <c r="AX349" s="13" t="s">
        <v>72</v>
      </c>
      <c r="AY349" s="243" t="s">
        <v>123</v>
      </c>
    </row>
    <row r="350" s="14" customFormat="1">
      <c r="A350" s="14"/>
      <c r="B350" s="244"/>
      <c r="C350" s="245"/>
      <c r="D350" s="227" t="s">
        <v>137</v>
      </c>
      <c r="E350" s="246" t="s">
        <v>19</v>
      </c>
      <c r="F350" s="247" t="s">
        <v>541</v>
      </c>
      <c r="G350" s="245"/>
      <c r="H350" s="248">
        <v>194.76400000000001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137</v>
      </c>
      <c r="AU350" s="254" t="s">
        <v>81</v>
      </c>
      <c r="AV350" s="14" t="s">
        <v>81</v>
      </c>
      <c r="AW350" s="14" t="s">
        <v>34</v>
      </c>
      <c r="AX350" s="14" t="s">
        <v>72</v>
      </c>
      <c r="AY350" s="254" t="s">
        <v>123</v>
      </c>
    </row>
    <row r="351" s="15" customFormat="1">
      <c r="A351" s="15"/>
      <c r="B351" s="255"/>
      <c r="C351" s="256"/>
      <c r="D351" s="227" t="s">
        <v>137</v>
      </c>
      <c r="E351" s="257" t="s">
        <v>19</v>
      </c>
      <c r="F351" s="258" t="s">
        <v>141</v>
      </c>
      <c r="G351" s="256"/>
      <c r="H351" s="259">
        <v>194.76400000000001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5" t="s">
        <v>137</v>
      </c>
      <c r="AU351" s="265" t="s">
        <v>81</v>
      </c>
      <c r="AV351" s="15" t="s">
        <v>131</v>
      </c>
      <c r="AW351" s="15" t="s">
        <v>34</v>
      </c>
      <c r="AX351" s="15" t="s">
        <v>79</v>
      </c>
      <c r="AY351" s="265" t="s">
        <v>123</v>
      </c>
    </row>
    <row r="352" s="2" customFormat="1" ht="24.15" customHeight="1">
      <c r="A352" s="40"/>
      <c r="B352" s="41"/>
      <c r="C352" s="214" t="s">
        <v>542</v>
      </c>
      <c r="D352" s="214" t="s">
        <v>126</v>
      </c>
      <c r="E352" s="215" t="s">
        <v>543</v>
      </c>
      <c r="F352" s="216" t="s">
        <v>544</v>
      </c>
      <c r="G352" s="217" t="s">
        <v>129</v>
      </c>
      <c r="H352" s="218">
        <v>8040.1999999999998</v>
      </c>
      <c r="I352" s="219"/>
      <c r="J352" s="220">
        <f>ROUND(I352*H352,2)</f>
        <v>0</v>
      </c>
      <c r="K352" s="216" t="s">
        <v>130</v>
      </c>
      <c r="L352" s="46"/>
      <c r="M352" s="221" t="s">
        <v>19</v>
      </c>
      <c r="N352" s="222" t="s">
        <v>43</v>
      </c>
      <c r="O352" s="86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131</v>
      </c>
      <c r="AT352" s="225" t="s">
        <v>126</v>
      </c>
      <c r="AU352" s="225" t="s">
        <v>81</v>
      </c>
      <c r="AY352" s="19" t="s">
        <v>123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79</v>
      </c>
      <c r="BK352" s="226">
        <f>ROUND(I352*H352,2)</f>
        <v>0</v>
      </c>
      <c r="BL352" s="19" t="s">
        <v>131</v>
      </c>
      <c r="BM352" s="225" t="s">
        <v>545</v>
      </c>
    </row>
    <row r="353" s="2" customFormat="1">
      <c r="A353" s="40"/>
      <c r="B353" s="41"/>
      <c r="C353" s="42"/>
      <c r="D353" s="227" t="s">
        <v>133</v>
      </c>
      <c r="E353" s="42"/>
      <c r="F353" s="228" t="s">
        <v>546</v>
      </c>
      <c r="G353" s="42"/>
      <c r="H353" s="42"/>
      <c r="I353" s="229"/>
      <c r="J353" s="42"/>
      <c r="K353" s="42"/>
      <c r="L353" s="46"/>
      <c r="M353" s="230"/>
      <c r="N353" s="231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133</v>
      </c>
      <c r="AU353" s="19" t="s">
        <v>81</v>
      </c>
    </row>
    <row r="354" s="2" customFormat="1">
      <c r="A354" s="40"/>
      <c r="B354" s="41"/>
      <c r="C354" s="42"/>
      <c r="D354" s="232" t="s">
        <v>135</v>
      </c>
      <c r="E354" s="42"/>
      <c r="F354" s="233" t="s">
        <v>547</v>
      </c>
      <c r="G354" s="42"/>
      <c r="H354" s="42"/>
      <c r="I354" s="229"/>
      <c r="J354" s="42"/>
      <c r="K354" s="42"/>
      <c r="L354" s="46"/>
      <c r="M354" s="230"/>
      <c r="N354" s="231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135</v>
      </c>
      <c r="AU354" s="19" t="s">
        <v>81</v>
      </c>
    </row>
    <row r="355" s="13" customFormat="1">
      <c r="A355" s="13"/>
      <c r="B355" s="234"/>
      <c r="C355" s="235"/>
      <c r="D355" s="227" t="s">
        <v>137</v>
      </c>
      <c r="E355" s="236" t="s">
        <v>19</v>
      </c>
      <c r="F355" s="237" t="s">
        <v>138</v>
      </c>
      <c r="G355" s="235"/>
      <c r="H355" s="236" t="s">
        <v>19</v>
      </c>
      <c r="I355" s="238"/>
      <c r="J355" s="235"/>
      <c r="K355" s="235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137</v>
      </c>
      <c r="AU355" s="243" t="s">
        <v>81</v>
      </c>
      <c r="AV355" s="13" t="s">
        <v>79</v>
      </c>
      <c r="AW355" s="13" t="s">
        <v>34</v>
      </c>
      <c r="AX355" s="13" t="s">
        <v>72</v>
      </c>
      <c r="AY355" s="243" t="s">
        <v>123</v>
      </c>
    </row>
    <row r="356" s="14" customFormat="1">
      <c r="A356" s="14"/>
      <c r="B356" s="244"/>
      <c r="C356" s="245"/>
      <c r="D356" s="227" t="s">
        <v>137</v>
      </c>
      <c r="E356" s="246" t="s">
        <v>19</v>
      </c>
      <c r="F356" s="247" t="s">
        <v>548</v>
      </c>
      <c r="G356" s="245"/>
      <c r="H356" s="248">
        <v>6720.3999999999996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137</v>
      </c>
      <c r="AU356" s="254" t="s">
        <v>81</v>
      </c>
      <c r="AV356" s="14" t="s">
        <v>81</v>
      </c>
      <c r="AW356" s="14" t="s">
        <v>34</v>
      </c>
      <c r="AX356" s="14" t="s">
        <v>72</v>
      </c>
      <c r="AY356" s="254" t="s">
        <v>123</v>
      </c>
    </row>
    <row r="357" s="14" customFormat="1">
      <c r="A357" s="14"/>
      <c r="B357" s="244"/>
      <c r="C357" s="245"/>
      <c r="D357" s="227" t="s">
        <v>137</v>
      </c>
      <c r="E357" s="246" t="s">
        <v>19</v>
      </c>
      <c r="F357" s="247" t="s">
        <v>549</v>
      </c>
      <c r="G357" s="245"/>
      <c r="H357" s="248">
        <v>627.79999999999995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137</v>
      </c>
      <c r="AU357" s="254" t="s">
        <v>81</v>
      </c>
      <c r="AV357" s="14" t="s">
        <v>81</v>
      </c>
      <c r="AW357" s="14" t="s">
        <v>34</v>
      </c>
      <c r="AX357" s="14" t="s">
        <v>72</v>
      </c>
      <c r="AY357" s="254" t="s">
        <v>123</v>
      </c>
    </row>
    <row r="358" s="13" customFormat="1">
      <c r="A358" s="13"/>
      <c r="B358" s="234"/>
      <c r="C358" s="235"/>
      <c r="D358" s="227" t="s">
        <v>137</v>
      </c>
      <c r="E358" s="236" t="s">
        <v>19</v>
      </c>
      <c r="F358" s="237" t="s">
        <v>550</v>
      </c>
      <c r="G358" s="235"/>
      <c r="H358" s="236" t="s">
        <v>19</v>
      </c>
      <c r="I358" s="238"/>
      <c r="J358" s="235"/>
      <c r="K358" s="235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137</v>
      </c>
      <c r="AU358" s="243" t="s">
        <v>81</v>
      </c>
      <c r="AV358" s="13" t="s">
        <v>79</v>
      </c>
      <c r="AW358" s="13" t="s">
        <v>34</v>
      </c>
      <c r="AX358" s="13" t="s">
        <v>72</v>
      </c>
      <c r="AY358" s="243" t="s">
        <v>123</v>
      </c>
    </row>
    <row r="359" s="14" customFormat="1">
      <c r="A359" s="14"/>
      <c r="B359" s="244"/>
      <c r="C359" s="245"/>
      <c r="D359" s="227" t="s">
        <v>137</v>
      </c>
      <c r="E359" s="246" t="s">
        <v>19</v>
      </c>
      <c r="F359" s="247" t="s">
        <v>533</v>
      </c>
      <c r="G359" s="245"/>
      <c r="H359" s="248">
        <v>391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137</v>
      </c>
      <c r="AU359" s="254" t="s">
        <v>81</v>
      </c>
      <c r="AV359" s="14" t="s">
        <v>81</v>
      </c>
      <c r="AW359" s="14" t="s">
        <v>34</v>
      </c>
      <c r="AX359" s="14" t="s">
        <v>72</v>
      </c>
      <c r="AY359" s="254" t="s">
        <v>123</v>
      </c>
    </row>
    <row r="360" s="13" customFormat="1">
      <c r="A360" s="13"/>
      <c r="B360" s="234"/>
      <c r="C360" s="235"/>
      <c r="D360" s="227" t="s">
        <v>137</v>
      </c>
      <c r="E360" s="236" t="s">
        <v>19</v>
      </c>
      <c r="F360" s="237" t="s">
        <v>551</v>
      </c>
      <c r="G360" s="235"/>
      <c r="H360" s="236" t="s">
        <v>19</v>
      </c>
      <c r="I360" s="238"/>
      <c r="J360" s="235"/>
      <c r="K360" s="235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137</v>
      </c>
      <c r="AU360" s="243" t="s">
        <v>81</v>
      </c>
      <c r="AV360" s="13" t="s">
        <v>79</v>
      </c>
      <c r="AW360" s="13" t="s">
        <v>34</v>
      </c>
      <c r="AX360" s="13" t="s">
        <v>72</v>
      </c>
      <c r="AY360" s="243" t="s">
        <v>123</v>
      </c>
    </row>
    <row r="361" s="14" customFormat="1">
      <c r="A361" s="14"/>
      <c r="B361" s="244"/>
      <c r="C361" s="245"/>
      <c r="D361" s="227" t="s">
        <v>137</v>
      </c>
      <c r="E361" s="246" t="s">
        <v>19</v>
      </c>
      <c r="F361" s="247" t="s">
        <v>552</v>
      </c>
      <c r="G361" s="245"/>
      <c r="H361" s="248">
        <v>45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137</v>
      </c>
      <c r="AU361" s="254" t="s">
        <v>81</v>
      </c>
      <c r="AV361" s="14" t="s">
        <v>81</v>
      </c>
      <c r="AW361" s="14" t="s">
        <v>34</v>
      </c>
      <c r="AX361" s="14" t="s">
        <v>72</v>
      </c>
      <c r="AY361" s="254" t="s">
        <v>123</v>
      </c>
    </row>
    <row r="362" s="13" customFormat="1">
      <c r="A362" s="13"/>
      <c r="B362" s="234"/>
      <c r="C362" s="235"/>
      <c r="D362" s="227" t="s">
        <v>137</v>
      </c>
      <c r="E362" s="236" t="s">
        <v>19</v>
      </c>
      <c r="F362" s="237" t="s">
        <v>553</v>
      </c>
      <c r="G362" s="235"/>
      <c r="H362" s="236" t="s">
        <v>19</v>
      </c>
      <c r="I362" s="238"/>
      <c r="J362" s="235"/>
      <c r="K362" s="235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137</v>
      </c>
      <c r="AU362" s="243" t="s">
        <v>81</v>
      </c>
      <c r="AV362" s="13" t="s">
        <v>79</v>
      </c>
      <c r="AW362" s="13" t="s">
        <v>34</v>
      </c>
      <c r="AX362" s="13" t="s">
        <v>72</v>
      </c>
      <c r="AY362" s="243" t="s">
        <v>123</v>
      </c>
    </row>
    <row r="363" s="14" customFormat="1">
      <c r="A363" s="14"/>
      <c r="B363" s="244"/>
      <c r="C363" s="245"/>
      <c r="D363" s="227" t="s">
        <v>137</v>
      </c>
      <c r="E363" s="246" t="s">
        <v>19</v>
      </c>
      <c r="F363" s="247" t="s">
        <v>554</v>
      </c>
      <c r="G363" s="245"/>
      <c r="H363" s="248">
        <v>256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137</v>
      </c>
      <c r="AU363" s="254" t="s">
        <v>81</v>
      </c>
      <c r="AV363" s="14" t="s">
        <v>81</v>
      </c>
      <c r="AW363" s="14" t="s">
        <v>34</v>
      </c>
      <c r="AX363" s="14" t="s">
        <v>72</v>
      </c>
      <c r="AY363" s="254" t="s">
        <v>123</v>
      </c>
    </row>
    <row r="364" s="15" customFormat="1">
      <c r="A364" s="15"/>
      <c r="B364" s="255"/>
      <c r="C364" s="256"/>
      <c r="D364" s="227" t="s">
        <v>137</v>
      </c>
      <c r="E364" s="257" t="s">
        <v>19</v>
      </c>
      <c r="F364" s="258" t="s">
        <v>141</v>
      </c>
      <c r="G364" s="256"/>
      <c r="H364" s="259">
        <v>8040.1999999999998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5" t="s">
        <v>137</v>
      </c>
      <c r="AU364" s="265" t="s">
        <v>81</v>
      </c>
      <c r="AV364" s="15" t="s">
        <v>131</v>
      </c>
      <c r="AW364" s="15" t="s">
        <v>34</v>
      </c>
      <c r="AX364" s="15" t="s">
        <v>79</v>
      </c>
      <c r="AY364" s="265" t="s">
        <v>123</v>
      </c>
    </row>
    <row r="365" s="2" customFormat="1" ht="24.15" customHeight="1">
      <c r="A365" s="40"/>
      <c r="B365" s="41"/>
      <c r="C365" s="214" t="s">
        <v>555</v>
      </c>
      <c r="D365" s="214" t="s">
        <v>126</v>
      </c>
      <c r="E365" s="215" t="s">
        <v>181</v>
      </c>
      <c r="F365" s="216" t="s">
        <v>182</v>
      </c>
      <c r="G365" s="217" t="s">
        <v>129</v>
      </c>
      <c r="H365" s="218">
        <v>7819.1999999999998</v>
      </c>
      <c r="I365" s="219"/>
      <c r="J365" s="220">
        <f>ROUND(I365*H365,2)</f>
        <v>0</v>
      </c>
      <c r="K365" s="216" t="s">
        <v>130</v>
      </c>
      <c r="L365" s="46"/>
      <c r="M365" s="221" t="s">
        <v>19</v>
      </c>
      <c r="N365" s="222" t="s">
        <v>43</v>
      </c>
      <c r="O365" s="86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131</v>
      </c>
      <c r="AT365" s="225" t="s">
        <v>126</v>
      </c>
      <c r="AU365" s="225" t="s">
        <v>81</v>
      </c>
      <c r="AY365" s="19" t="s">
        <v>123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79</v>
      </c>
      <c r="BK365" s="226">
        <f>ROUND(I365*H365,2)</f>
        <v>0</v>
      </c>
      <c r="BL365" s="19" t="s">
        <v>131</v>
      </c>
      <c r="BM365" s="225" t="s">
        <v>556</v>
      </c>
    </row>
    <row r="366" s="2" customFormat="1">
      <c r="A366" s="40"/>
      <c r="B366" s="41"/>
      <c r="C366" s="42"/>
      <c r="D366" s="227" t="s">
        <v>133</v>
      </c>
      <c r="E366" s="42"/>
      <c r="F366" s="228" t="s">
        <v>184</v>
      </c>
      <c r="G366" s="42"/>
      <c r="H366" s="42"/>
      <c r="I366" s="229"/>
      <c r="J366" s="42"/>
      <c r="K366" s="42"/>
      <c r="L366" s="46"/>
      <c r="M366" s="230"/>
      <c r="N366" s="231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133</v>
      </c>
      <c r="AU366" s="19" t="s">
        <v>81</v>
      </c>
    </row>
    <row r="367" s="2" customFormat="1">
      <c r="A367" s="40"/>
      <c r="B367" s="41"/>
      <c r="C367" s="42"/>
      <c r="D367" s="232" t="s">
        <v>135</v>
      </c>
      <c r="E367" s="42"/>
      <c r="F367" s="233" t="s">
        <v>185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135</v>
      </c>
      <c r="AU367" s="19" t="s">
        <v>81</v>
      </c>
    </row>
    <row r="368" s="13" customFormat="1">
      <c r="A368" s="13"/>
      <c r="B368" s="234"/>
      <c r="C368" s="235"/>
      <c r="D368" s="227" t="s">
        <v>137</v>
      </c>
      <c r="E368" s="236" t="s">
        <v>19</v>
      </c>
      <c r="F368" s="237" t="s">
        <v>138</v>
      </c>
      <c r="G368" s="235"/>
      <c r="H368" s="236" t="s">
        <v>19</v>
      </c>
      <c r="I368" s="238"/>
      <c r="J368" s="235"/>
      <c r="K368" s="235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137</v>
      </c>
      <c r="AU368" s="243" t="s">
        <v>81</v>
      </c>
      <c r="AV368" s="13" t="s">
        <v>79</v>
      </c>
      <c r="AW368" s="13" t="s">
        <v>34</v>
      </c>
      <c r="AX368" s="13" t="s">
        <v>72</v>
      </c>
      <c r="AY368" s="243" t="s">
        <v>123</v>
      </c>
    </row>
    <row r="369" s="14" customFormat="1">
      <c r="A369" s="14"/>
      <c r="B369" s="244"/>
      <c r="C369" s="245"/>
      <c r="D369" s="227" t="s">
        <v>137</v>
      </c>
      <c r="E369" s="246" t="s">
        <v>19</v>
      </c>
      <c r="F369" s="247" t="s">
        <v>548</v>
      </c>
      <c r="G369" s="245"/>
      <c r="H369" s="248">
        <v>6720.3999999999996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137</v>
      </c>
      <c r="AU369" s="254" t="s">
        <v>81</v>
      </c>
      <c r="AV369" s="14" t="s">
        <v>81</v>
      </c>
      <c r="AW369" s="14" t="s">
        <v>34</v>
      </c>
      <c r="AX369" s="14" t="s">
        <v>72</v>
      </c>
      <c r="AY369" s="254" t="s">
        <v>123</v>
      </c>
    </row>
    <row r="370" s="14" customFormat="1">
      <c r="A370" s="14"/>
      <c r="B370" s="244"/>
      <c r="C370" s="245"/>
      <c r="D370" s="227" t="s">
        <v>137</v>
      </c>
      <c r="E370" s="246" t="s">
        <v>19</v>
      </c>
      <c r="F370" s="247" t="s">
        <v>549</v>
      </c>
      <c r="G370" s="245"/>
      <c r="H370" s="248">
        <v>627.79999999999995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137</v>
      </c>
      <c r="AU370" s="254" t="s">
        <v>81</v>
      </c>
      <c r="AV370" s="14" t="s">
        <v>81</v>
      </c>
      <c r="AW370" s="14" t="s">
        <v>34</v>
      </c>
      <c r="AX370" s="14" t="s">
        <v>72</v>
      </c>
      <c r="AY370" s="254" t="s">
        <v>123</v>
      </c>
    </row>
    <row r="371" s="13" customFormat="1">
      <c r="A371" s="13"/>
      <c r="B371" s="234"/>
      <c r="C371" s="235"/>
      <c r="D371" s="227" t="s">
        <v>137</v>
      </c>
      <c r="E371" s="236" t="s">
        <v>19</v>
      </c>
      <c r="F371" s="237" t="s">
        <v>557</v>
      </c>
      <c r="G371" s="235"/>
      <c r="H371" s="236" t="s">
        <v>19</v>
      </c>
      <c r="I371" s="238"/>
      <c r="J371" s="235"/>
      <c r="K371" s="235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137</v>
      </c>
      <c r="AU371" s="243" t="s">
        <v>81</v>
      </c>
      <c r="AV371" s="13" t="s">
        <v>79</v>
      </c>
      <c r="AW371" s="13" t="s">
        <v>34</v>
      </c>
      <c r="AX371" s="13" t="s">
        <v>72</v>
      </c>
      <c r="AY371" s="243" t="s">
        <v>123</v>
      </c>
    </row>
    <row r="372" s="14" customFormat="1">
      <c r="A372" s="14"/>
      <c r="B372" s="244"/>
      <c r="C372" s="245"/>
      <c r="D372" s="227" t="s">
        <v>137</v>
      </c>
      <c r="E372" s="246" t="s">
        <v>19</v>
      </c>
      <c r="F372" s="247" t="s">
        <v>558</v>
      </c>
      <c r="G372" s="245"/>
      <c r="H372" s="248">
        <v>-25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137</v>
      </c>
      <c r="AU372" s="254" t="s">
        <v>81</v>
      </c>
      <c r="AV372" s="14" t="s">
        <v>81</v>
      </c>
      <c r="AW372" s="14" t="s">
        <v>34</v>
      </c>
      <c r="AX372" s="14" t="s">
        <v>72</v>
      </c>
      <c r="AY372" s="254" t="s">
        <v>123</v>
      </c>
    </row>
    <row r="373" s="14" customFormat="1">
      <c r="A373" s="14"/>
      <c r="B373" s="244"/>
      <c r="C373" s="245"/>
      <c r="D373" s="227" t="s">
        <v>137</v>
      </c>
      <c r="E373" s="246" t="s">
        <v>19</v>
      </c>
      <c r="F373" s="247" t="s">
        <v>559</v>
      </c>
      <c r="G373" s="245"/>
      <c r="H373" s="248">
        <v>-196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137</v>
      </c>
      <c r="AU373" s="254" t="s">
        <v>81</v>
      </c>
      <c r="AV373" s="14" t="s">
        <v>81</v>
      </c>
      <c r="AW373" s="14" t="s">
        <v>34</v>
      </c>
      <c r="AX373" s="14" t="s">
        <v>72</v>
      </c>
      <c r="AY373" s="254" t="s">
        <v>123</v>
      </c>
    </row>
    <row r="374" s="13" customFormat="1">
      <c r="A374" s="13"/>
      <c r="B374" s="234"/>
      <c r="C374" s="235"/>
      <c r="D374" s="227" t="s">
        <v>137</v>
      </c>
      <c r="E374" s="236" t="s">
        <v>19</v>
      </c>
      <c r="F374" s="237" t="s">
        <v>550</v>
      </c>
      <c r="G374" s="235"/>
      <c r="H374" s="236" t="s">
        <v>19</v>
      </c>
      <c r="I374" s="238"/>
      <c r="J374" s="235"/>
      <c r="K374" s="235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137</v>
      </c>
      <c r="AU374" s="243" t="s">
        <v>81</v>
      </c>
      <c r="AV374" s="13" t="s">
        <v>79</v>
      </c>
      <c r="AW374" s="13" t="s">
        <v>34</v>
      </c>
      <c r="AX374" s="13" t="s">
        <v>72</v>
      </c>
      <c r="AY374" s="243" t="s">
        <v>123</v>
      </c>
    </row>
    <row r="375" s="14" customFormat="1">
      <c r="A375" s="14"/>
      <c r="B375" s="244"/>
      <c r="C375" s="245"/>
      <c r="D375" s="227" t="s">
        <v>137</v>
      </c>
      <c r="E375" s="246" t="s">
        <v>19</v>
      </c>
      <c r="F375" s="247" t="s">
        <v>533</v>
      </c>
      <c r="G375" s="245"/>
      <c r="H375" s="248">
        <v>391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137</v>
      </c>
      <c r="AU375" s="254" t="s">
        <v>81</v>
      </c>
      <c r="AV375" s="14" t="s">
        <v>81</v>
      </c>
      <c r="AW375" s="14" t="s">
        <v>34</v>
      </c>
      <c r="AX375" s="14" t="s">
        <v>72</v>
      </c>
      <c r="AY375" s="254" t="s">
        <v>123</v>
      </c>
    </row>
    <row r="376" s="13" customFormat="1">
      <c r="A376" s="13"/>
      <c r="B376" s="234"/>
      <c r="C376" s="235"/>
      <c r="D376" s="227" t="s">
        <v>137</v>
      </c>
      <c r="E376" s="236" t="s">
        <v>19</v>
      </c>
      <c r="F376" s="237" t="s">
        <v>551</v>
      </c>
      <c r="G376" s="235"/>
      <c r="H376" s="236" t="s">
        <v>19</v>
      </c>
      <c r="I376" s="238"/>
      <c r="J376" s="235"/>
      <c r="K376" s="235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137</v>
      </c>
      <c r="AU376" s="243" t="s">
        <v>81</v>
      </c>
      <c r="AV376" s="13" t="s">
        <v>79</v>
      </c>
      <c r="AW376" s="13" t="s">
        <v>34</v>
      </c>
      <c r="AX376" s="13" t="s">
        <v>72</v>
      </c>
      <c r="AY376" s="243" t="s">
        <v>123</v>
      </c>
    </row>
    <row r="377" s="14" customFormat="1">
      <c r="A377" s="14"/>
      <c r="B377" s="244"/>
      <c r="C377" s="245"/>
      <c r="D377" s="227" t="s">
        <v>137</v>
      </c>
      <c r="E377" s="246" t="s">
        <v>19</v>
      </c>
      <c r="F377" s="247" t="s">
        <v>552</v>
      </c>
      <c r="G377" s="245"/>
      <c r="H377" s="248">
        <v>45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137</v>
      </c>
      <c r="AU377" s="254" t="s">
        <v>81</v>
      </c>
      <c r="AV377" s="14" t="s">
        <v>81</v>
      </c>
      <c r="AW377" s="14" t="s">
        <v>34</v>
      </c>
      <c r="AX377" s="14" t="s">
        <v>72</v>
      </c>
      <c r="AY377" s="254" t="s">
        <v>123</v>
      </c>
    </row>
    <row r="378" s="13" customFormat="1">
      <c r="A378" s="13"/>
      <c r="B378" s="234"/>
      <c r="C378" s="235"/>
      <c r="D378" s="227" t="s">
        <v>137</v>
      </c>
      <c r="E378" s="236" t="s">
        <v>19</v>
      </c>
      <c r="F378" s="237" t="s">
        <v>553</v>
      </c>
      <c r="G378" s="235"/>
      <c r="H378" s="236" t="s">
        <v>19</v>
      </c>
      <c r="I378" s="238"/>
      <c r="J378" s="235"/>
      <c r="K378" s="235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137</v>
      </c>
      <c r="AU378" s="243" t="s">
        <v>81</v>
      </c>
      <c r="AV378" s="13" t="s">
        <v>79</v>
      </c>
      <c r="AW378" s="13" t="s">
        <v>34</v>
      </c>
      <c r="AX378" s="13" t="s">
        <v>72</v>
      </c>
      <c r="AY378" s="243" t="s">
        <v>123</v>
      </c>
    </row>
    <row r="379" s="14" customFormat="1">
      <c r="A379" s="14"/>
      <c r="B379" s="244"/>
      <c r="C379" s="245"/>
      <c r="D379" s="227" t="s">
        <v>137</v>
      </c>
      <c r="E379" s="246" t="s">
        <v>19</v>
      </c>
      <c r="F379" s="247" t="s">
        <v>554</v>
      </c>
      <c r="G379" s="245"/>
      <c r="H379" s="248">
        <v>256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137</v>
      </c>
      <c r="AU379" s="254" t="s">
        <v>81</v>
      </c>
      <c r="AV379" s="14" t="s">
        <v>81</v>
      </c>
      <c r="AW379" s="14" t="s">
        <v>34</v>
      </c>
      <c r="AX379" s="14" t="s">
        <v>72</v>
      </c>
      <c r="AY379" s="254" t="s">
        <v>123</v>
      </c>
    </row>
    <row r="380" s="15" customFormat="1">
      <c r="A380" s="15"/>
      <c r="B380" s="255"/>
      <c r="C380" s="256"/>
      <c r="D380" s="227" t="s">
        <v>137</v>
      </c>
      <c r="E380" s="257" t="s">
        <v>19</v>
      </c>
      <c r="F380" s="258" t="s">
        <v>141</v>
      </c>
      <c r="G380" s="256"/>
      <c r="H380" s="259">
        <v>7819.1999999999998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5" t="s">
        <v>137</v>
      </c>
      <c r="AU380" s="265" t="s">
        <v>81</v>
      </c>
      <c r="AV380" s="15" t="s">
        <v>131</v>
      </c>
      <c r="AW380" s="15" t="s">
        <v>34</v>
      </c>
      <c r="AX380" s="15" t="s">
        <v>79</v>
      </c>
      <c r="AY380" s="265" t="s">
        <v>123</v>
      </c>
    </row>
    <row r="381" s="2" customFormat="1" ht="33" customHeight="1">
      <c r="A381" s="40"/>
      <c r="B381" s="41"/>
      <c r="C381" s="214" t="s">
        <v>560</v>
      </c>
      <c r="D381" s="214" t="s">
        <v>126</v>
      </c>
      <c r="E381" s="215" t="s">
        <v>190</v>
      </c>
      <c r="F381" s="216" t="s">
        <v>191</v>
      </c>
      <c r="G381" s="217" t="s">
        <v>129</v>
      </c>
      <c r="H381" s="218">
        <v>6202</v>
      </c>
      <c r="I381" s="219"/>
      <c r="J381" s="220">
        <f>ROUND(I381*H381,2)</f>
        <v>0</v>
      </c>
      <c r="K381" s="216" t="s">
        <v>130</v>
      </c>
      <c r="L381" s="46"/>
      <c r="M381" s="221" t="s">
        <v>19</v>
      </c>
      <c r="N381" s="222" t="s">
        <v>43</v>
      </c>
      <c r="O381" s="86"/>
      <c r="P381" s="223">
        <f>O381*H381</f>
        <v>0</v>
      </c>
      <c r="Q381" s="223">
        <v>0</v>
      </c>
      <c r="R381" s="223">
        <f>Q381*H381</f>
        <v>0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131</v>
      </c>
      <c r="AT381" s="225" t="s">
        <v>126</v>
      </c>
      <c r="AU381" s="225" t="s">
        <v>81</v>
      </c>
      <c r="AY381" s="19" t="s">
        <v>123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79</v>
      </c>
      <c r="BK381" s="226">
        <f>ROUND(I381*H381,2)</f>
        <v>0</v>
      </c>
      <c r="BL381" s="19" t="s">
        <v>131</v>
      </c>
      <c r="BM381" s="225" t="s">
        <v>561</v>
      </c>
    </row>
    <row r="382" s="2" customFormat="1">
      <c r="A382" s="40"/>
      <c r="B382" s="41"/>
      <c r="C382" s="42"/>
      <c r="D382" s="227" t="s">
        <v>133</v>
      </c>
      <c r="E382" s="42"/>
      <c r="F382" s="228" t="s">
        <v>193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133</v>
      </c>
      <c r="AU382" s="19" t="s">
        <v>81</v>
      </c>
    </row>
    <row r="383" s="2" customFormat="1">
      <c r="A383" s="40"/>
      <c r="B383" s="41"/>
      <c r="C383" s="42"/>
      <c r="D383" s="232" t="s">
        <v>135</v>
      </c>
      <c r="E383" s="42"/>
      <c r="F383" s="233" t="s">
        <v>194</v>
      </c>
      <c r="G383" s="42"/>
      <c r="H383" s="42"/>
      <c r="I383" s="229"/>
      <c r="J383" s="42"/>
      <c r="K383" s="42"/>
      <c r="L383" s="46"/>
      <c r="M383" s="230"/>
      <c r="N383" s="231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135</v>
      </c>
      <c r="AU383" s="19" t="s">
        <v>81</v>
      </c>
    </row>
    <row r="384" s="13" customFormat="1">
      <c r="A384" s="13"/>
      <c r="B384" s="234"/>
      <c r="C384" s="235"/>
      <c r="D384" s="227" t="s">
        <v>137</v>
      </c>
      <c r="E384" s="236" t="s">
        <v>19</v>
      </c>
      <c r="F384" s="237" t="s">
        <v>138</v>
      </c>
      <c r="G384" s="235"/>
      <c r="H384" s="236" t="s">
        <v>19</v>
      </c>
      <c r="I384" s="238"/>
      <c r="J384" s="235"/>
      <c r="K384" s="235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137</v>
      </c>
      <c r="AU384" s="243" t="s">
        <v>81</v>
      </c>
      <c r="AV384" s="13" t="s">
        <v>79</v>
      </c>
      <c r="AW384" s="13" t="s">
        <v>34</v>
      </c>
      <c r="AX384" s="13" t="s">
        <v>72</v>
      </c>
      <c r="AY384" s="243" t="s">
        <v>123</v>
      </c>
    </row>
    <row r="385" s="14" customFormat="1">
      <c r="A385" s="14"/>
      <c r="B385" s="244"/>
      <c r="C385" s="245"/>
      <c r="D385" s="227" t="s">
        <v>137</v>
      </c>
      <c r="E385" s="246" t="s">
        <v>19</v>
      </c>
      <c r="F385" s="247" t="s">
        <v>562</v>
      </c>
      <c r="G385" s="245"/>
      <c r="H385" s="248">
        <v>5072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137</v>
      </c>
      <c r="AU385" s="254" t="s">
        <v>81</v>
      </c>
      <c r="AV385" s="14" t="s">
        <v>81</v>
      </c>
      <c r="AW385" s="14" t="s">
        <v>34</v>
      </c>
      <c r="AX385" s="14" t="s">
        <v>72</v>
      </c>
      <c r="AY385" s="254" t="s">
        <v>123</v>
      </c>
    </row>
    <row r="386" s="14" customFormat="1">
      <c r="A386" s="14"/>
      <c r="B386" s="244"/>
      <c r="C386" s="245"/>
      <c r="D386" s="227" t="s">
        <v>137</v>
      </c>
      <c r="E386" s="246" t="s">
        <v>19</v>
      </c>
      <c r="F386" s="247" t="s">
        <v>563</v>
      </c>
      <c r="G386" s="245"/>
      <c r="H386" s="248">
        <v>438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137</v>
      </c>
      <c r="AU386" s="254" t="s">
        <v>81</v>
      </c>
      <c r="AV386" s="14" t="s">
        <v>81</v>
      </c>
      <c r="AW386" s="14" t="s">
        <v>34</v>
      </c>
      <c r="AX386" s="14" t="s">
        <v>72</v>
      </c>
      <c r="AY386" s="254" t="s">
        <v>123</v>
      </c>
    </row>
    <row r="387" s="13" customFormat="1">
      <c r="A387" s="13"/>
      <c r="B387" s="234"/>
      <c r="C387" s="235"/>
      <c r="D387" s="227" t="s">
        <v>137</v>
      </c>
      <c r="E387" s="236" t="s">
        <v>19</v>
      </c>
      <c r="F387" s="237" t="s">
        <v>550</v>
      </c>
      <c r="G387" s="235"/>
      <c r="H387" s="236" t="s">
        <v>19</v>
      </c>
      <c r="I387" s="238"/>
      <c r="J387" s="235"/>
      <c r="K387" s="235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137</v>
      </c>
      <c r="AU387" s="243" t="s">
        <v>81</v>
      </c>
      <c r="AV387" s="13" t="s">
        <v>79</v>
      </c>
      <c r="AW387" s="13" t="s">
        <v>34</v>
      </c>
      <c r="AX387" s="13" t="s">
        <v>72</v>
      </c>
      <c r="AY387" s="243" t="s">
        <v>123</v>
      </c>
    </row>
    <row r="388" s="14" customFormat="1">
      <c r="A388" s="14"/>
      <c r="B388" s="244"/>
      <c r="C388" s="245"/>
      <c r="D388" s="227" t="s">
        <v>137</v>
      </c>
      <c r="E388" s="246" t="s">
        <v>19</v>
      </c>
      <c r="F388" s="247" t="s">
        <v>533</v>
      </c>
      <c r="G388" s="245"/>
      <c r="H388" s="248">
        <v>391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137</v>
      </c>
      <c r="AU388" s="254" t="s">
        <v>81</v>
      </c>
      <c r="AV388" s="14" t="s">
        <v>81</v>
      </c>
      <c r="AW388" s="14" t="s">
        <v>34</v>
      </c>
      <c r="AX388" s="14" t="s">
        <v>72</v>
      </c>
      <c r="AY388" s="254" t="s">
        <v>123</v>
      </c>
    </row>
    <row r="389" s="13" customFormat="1">
      <c r="A389" s="13"/>
      <c r="B389" s="234"/>
      <c r="C389" s="235"/>
      <c r="D389" s="227" t="s">
        <v>137</v>
      </c>
      <c r="E389" s="236" t="s">
        <v>19</v>
      </c>
      <c r="F389" s="237" t="s">
        <v>551</v>
      </c>
      <c r="G389" s="235"/>
      <c r="H389" s="236" t="s">
        <v>19</v>
      </c>
      <c r="I389" s="238"/>
      <c r="J389" s="235"/>
      <c r="K389" s="235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137</v>
      </c>
      <c r="AU389" s="243" t="s">
        <v>81</v>
      </c>
      <c r="AV389" s="13" t="s">
        <v>79</v>
      </c>
      <c r="AW389" s="13" t="s">
        <v>34</v>
      </c>
      <c r="AX389" s="13" t="s">
        <v>72</v>
      </c>
      <c r="AY389" s="243" t="s">
        <v>123</v>
      </c>
    </row>
    <row r="390" s="14" customFormat="1">
      <c r="A390" s="14"/>
      <c r="B390" s="244"/>
      <c r="C390" s="245"/>
      <c r="D390" s="227" t="s">
        <v>137</v>
      </c>
      <c r="E390" s="246" t="s">
        <v>19</v>
      </c>
      <c r="F390" s="247" t="s">
        <v>552</v>
      </c>
      <c r="G390" s="245"/>
      <c r="H390" s="248">
        <v>45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137</v>
      </c>
      <c r="AU390" s="254" t="s">
        <v>81</v>
      </c>
      <c r="AV390" s="14" t="s">
        <v>81</v>
      </c>
      <c r="AW390" s="14" t="s">
        <v>34</v>
      </c>
      <c r="AX390" s="14" t="s">
        <v>72</v>
      </c>
      <c r="AY390" s="254" t="s">
        <v>123</v>
      </c>
    </row>
    <row r="391" s="13" customFormat="1">
      <c r="A391" s="13"/>
      <c r="B391" s="234"/>
      <c r="C391" s="235"/>
      <c r="D391" s="227" t="s">
        <v>137</v>
      </c>
      <c r="E391" s="236" t="s">
        <v>19</v>
      </c>
      <c r="F391" s="237" t="s">
        <v>553</v>
      </c>
      <c r="G391" s="235"/>
      <c r="H391" s="236" t="s">
        <v>19</v>
      </c>
      <c r="I391" s="238"/>
      <c r="J391" s="235"/>
      <c r="K391" s="235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137</v>
      </c>
      <c r="AU391" s="243" t="s">
        <v>81</v>
      </c>
      <c r="AV391" s="13" t="s">
        <v>79</v>
      </c>
      <c r="AW391" s="13" t="s">
        <v>34</v>
      </c>
      <c r="AX391" s="13" t="s">
        <v>72</v>
      </c>
      <c r="AY391" s="243" t="s">
        <v>123</v>
      </c>
    </row>
    <row r="392" s="14" customFormat="1">
      <c r="A392" s="14"/>
      <c r="B392" s="244"/>
      <c r="C392" s="245"/>
      <c r="D392" s="227" t="s">
        <v>137</v>
      </c>
      <c r="E392" s="246" t="s">
        <v>19</v>
      </c>
      <c r="F392" s="247" t="s">
        <v>554</v>
      </c>
      <c r="G392" s="245"/>
      <c r="H392" s="248">
        <v>256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137</v>
      </c>
      <c r="AU392" s="254" t="s">
        <v>81</v>
      </c>
      <c r="AV392" s="14" t="s">
        <v>81</v>
      </c>
      <c r="AW392" s="14" t="s">
        <v>34</v>
      </c>
      <c r="AX392" s="14" t="s">
        <v>72</v>
      </c>
      <c r="AY392" s="254" t="s">
        <v>123</v>
      </c>
    </row>
    <row r="393" s="15" customFormat="1">
      <c r="A393" s="15"/>
      <c r="B393" s="255"/>
      <c r="C393" s="256"/>
      <c r="D393" s="227" t="s">
        <v>137</v>
      </c>
      <c r="E393" s="257" t="s">
        <v>19</v>
      </c>
      <c r="F393" s="258" t="s">
        <v>141</v>
      </c>
      <c r="G393" s="256"/>
      <c r="H393" s="259">
        <v>6202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5" t="s">
        <v>137</v>
      </c>
      <c r="AU393" s="265" t="s">
        <v>81</v>
      </c>
      <c r="AV393" s="15" t="s">
        <v>131</v>
      </c>
      <c r="AW393" s="15" t="s">
        <v>34</v>
      </c>
      <c r="AX393" s="15" t="s">
        <v>79</v>
      </c>
      <c r="AY393" s="265" t="s">
        <v>123</v>
      </c>
    </row>
    <row r="394" s="2" customFormat="1" ht="16.5" customHeight="1">
      <c r="A394" s="40"/>
      <c r="B394" s="41"/>
      <c r="C394" s="214" t="s">
        <v>564</v>
      </c>
      <c r="D394" s="214" t="s">
        <v>126</v>
      </c>
      <c r="E394" s="215" t="s">
        <v>565</v>
      </c>
      <c r="F394" s="216" t="s">
        <v>566</v>
      </c>
      <c r="G394" s="217" t="s">
        <v>129</v>
      </c>
      <c r="H394" s="218">
        <v>1414</v>
      </c>
      <c r="I394" s="219"/>
      <c r="J394" s="220">
        <f>ROUND(I394*H394,2)</f>
        <v>0</v>
      </c>
      <c r="K394" s="216" t="s">
        <v>130</v>
      </c>
      <c r="L394" s="46"/>
      <c r="M394" s="221" t="s">
        <v>19</v>
      </c>
      <c r="N394" s="222" t="s">
        <v>43</v>
      </c>
      <c r="O394" s="86"/>
      <c r="P394" s="223">
        <f>O394*H394</f>
        <v>0</v>
      </c>
      <c r="Q394" s="223">
        <v>0.23000000000000001</v>
      </c>
      <c r="R394" s="223">
        <f>Q394*H394</f>
        <v>325.22000000000003</v>
      </c>
      <c r="S394" s="223">
        <v>0</v>
      </c>
      <c r="T394" s="224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5" t="s">
        <v>131</v>
      </c>
      <c r="AT394" s="225" t="s">
        <v>126</v>
      </c>
      <c r="AU394" s="225" t="s">
        <v>81</v>
      </c>
      <c r="AY394" s="19" t="s">
        <v>123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9" t="s">
        <v>79</v>
      </c>
      <c r="BK394" s="226">
        <f>ROUND(I394*H394,2)</f>
        <v>0</v>
      </c>
      <c r="BL394" s="19" t="s">
        <v>131</v>
      </c>
      <c r="BM394" s="225" t="s">
        <v>567</v>
      </c>
    </row>
    <row r="395" s="2" customFormat="1">
      <c r="A395" s="40"/>
      <c r="B395" s="41"/>
      <c r="C395" s="42"/>
      <c r="D395" s="227" t="s">
        <v>133</v>
      </c>
      <c r="E395" s="42"/>
      <c r="F395" s="228" t="s">
        <v>568</v>
      </c>
      <c r="G395" s="42"/>
      <c r="H395" s="42"/>
      <c r="I395" s="229"/>
      <c r="J395" s="42"/>
      <c r="K395" s="42"/>
      <c r="L395" s="46"/>
      <c r="M395" s="230"/>
      <c r="N395" s="231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133</v>
      </c>
      <c r="AU395" s="19" t="s">
        <v>81</v>
      </c>
    </row>
    <row r="396" s="2" customFormat="1">
      <c r="A396" s="40"/>
      <c r="B396" s="41"/>
      <c r="C396" s="42"/>
      <c r="D396" s="232" t="s">
        <v>135</v>
      </c>
      <c r="E396" s="42"/>
      <c r="F396" s="233" t="s">
        <v>569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135</v>
      </c>
      <c r="AU396" s="19" t="s">
        <v>81</v>
      </c>
    </row>
    <row r="397" s="13" customFormat="1">
      <c r="A397" s="13"/>
      <c r="B397" s="234"/>
      <c r="C397" s="235"/>
      <c r="D397" s="227" t="s">
        <v>137</v>
      </c>
      <c r="E397" s="236" t="s">
        <v>19</v>
      </c>
      <c r="F397" s="237" t="s">
        <v>138</v>
      </c>
      <c r="G397" s="235"/>
      <c r="H397" s="236" t="s">
        <v>19</v>
      </c>
      <c r="I397" s="238"/>
      <c r="J397" s="235"/>
      <c r="K397" s="235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137</v>
      </c>
      <c r="AU397" s="243" t="s">
        <v>81</v>
      </c>
      <c r="AV397" s="13" t="s">
        <v>79</v>
      </c>
      <c r="AW397" s="13" t="s">
        <v>34</v>
      </c>
      <c r="AX397" s="13" t="s">
        <v>72</v>
      </c>
      <c r="AY397" s="243" t="s">
        <v>123</v>
      </c>
    </row>
    <row r="398" s="13" customFormat="1">
      <c r="A398" s="13"/>
      <c r="B398" s="234"/>
      <c r="C398" s="235"/>
      <c r="D398" s="227" t="s">
        <v>137</v>
      </c>
      <c r="E398" s="236" t="s">
        <v>19</v>
      </c>
      <c r="F398" s="237" t="s">
        <v>570</v>
      </c>
      <c r="G398" s="235"/>
      <c r="H398" s="236" t="s">
        <v>19</v>
      </c>
      <c r="I398" s="238"/>
      <c r="J398" s="235"/>
      <c r="K398" s="235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137</v>
      </c>
      <c r="AU398" s="243" t="s">
        <v>81</v>
      </c>
      <c r="AV398" s="13" t="s">
        <v>79</v>
      </c>
      <c r="AW398" s="13" t="s">
        <v>34</v>
      </c>
      <c r="AX398" s="13" t="s">
        <v>72</v>
      </c>
      <c r="AY398" s="243" t="s">
        <v>123</v>
      </c>
    </row>
    <row r="399" s="14" customFormat="1">
      <c r="A399" s="14"/>
      <c r="B399" s="244"/>
      <c r="C399" s="245"/>
      <c r="D399" s="227" t="s">
        <v>137</v>
      </c>
      <c r="E399" s="246" t="s">
        <v>19</v>
      </c>
      <c r="F399" s="247" t="s">
        <v>571</v>
      </c>
      <c r="G399" s="245"/>
      <c r="H399" s="248">
        <v>1414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137</v>
      </c>
      <c r="AU399" s="254" t="s">
        <v>81</v>
      </c>
      <c r="AV399" s="14" t="s">
        <v>81</v>
      </c>
      <c r="AW399" s="14" t="s">
        <v>34</v>
      </c>
      <c r="AX399" s="14" t="s">
        <v>72</v>
      </c>
      <c r="AY399" s="254" t="s">
        <v>123</v>
      </c>
    </row>
    <row r="400" s="15" customFormat="1">
      <c r="A400" s="15"/>
      <c r="B400" s="255"/>
      <c r="C400" s="256"/>
      <c r="D400" s="227" t="s">
        <v>137</v>
      </c>
      <c r="E400" s="257" t="s">
        <v>19</v>
      </c>
      <c r="F400" s="258" t="s">
        <v>141</v>
      </c>
      <c r="G400" s="256"/>
      <c r="H400" s="259">
        <v>1414</v>
      </c>
      <c r="I400" s="260"/>
      <c r="J400" s="256"/>
      <c r="K400" s="256"/>
      <c r="L400" s="261"/>
      <c r="M400" s="262"/>
      <c r="N400" s="263"/>
      <c r="O400" s="263"/>
      <c r="P400" s="263"/>
      <c r="Q400" s="263"/>
      <c r="R400" s="263"/>
      <c r="S400" s="263"/>
      <c r="T400" s="26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5" t="s">
        <v>137</v>
      </c>
      <c r="AU400" s="265" t="s">
        <v>81</v>
      </c>
      <c r="AV400" s="15" t="s">
        <v>131</v>
      </c>
      <c r="AW400" s="15" t="s">
        <v>34</v>
      </c>
      <c r="AX400" s="15" t="s">
        <v>79</v>
      </c>
      <c r="AY400" s="265" t="s">
        <v>123</v>
      </c>
    </row>
    <row r="401" s="2" customFormat="1" ht="24.15" customHeight="1">
      <c r="A401" s="40"/>
      <c r="B401" s="41"/>
      <c r="C401" s="214" t="s">
        <v>572</v>
      </c>
      <c r="D401" s="214" t="s">
        <v>126</v>
      </c>
      <c r="E401" s="215" t="s">
        <v>196</v>
      </c>
      <c r="F401" s="216" t="s">
        <v>197</v>
      </c>
      <c r="G401" s="217" t="s">
        <v>129</v>
      </c>
      <c r="H401" s="218">
        <v>6202</v>
      </c>
      <c r="I401" s="219"/>
      <c r="J401" s="220">
        <f>ROUND(I401*H401,2)</f>
        <v>0</v>
      </c>
      <c r="K401" s="216" t="s">
        <v>130</v>
      </c>
      <c r="L401" s="46"/>
      <c r="M401" s="221" t="s">
        <v>19</v>
      </c>
      <c r="N401" s="222" t="s">
        <v>43</v>
      </c>
      <c r="O401" s="86"/>
      <c r="P401" s="223">
        <f>O401*H401</f>
        <v>0</v>
      </c>
      <c r="Q401" s="223">
        <v>0</v>
      </c>
      <c r="R401" s="223">
        <f>Q401*H401</f>
        <v>0</v>
      </c>
      <c r="S401" s="223">
        <v>0</v>
      </c>
      <c r="T401" s="22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5" t="s">
        <v>131</v>
      </c>
      <c r="AT401" s="225" t="s">
        <v>126</v>
      </c>
      <c r="AU401" s="225" t="s">
        <v>81</v>
      </c>
      <c r="AY401" s="19" t="s">
        <v>123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9" t="s">
        <v>79</v>
      </c>
      <c r="BK401" s="226">
        <f>ROUND(I401*H401,2)</f>
        <v>0</v>
      </c>
      <c r="BL401" s="19" t="s">
        <v>131</v>
      </c>
      <c r="BM401" s="225" t="s">
        <v>573</v>
      </c>
    </row>
    <row r="402" s="2" customFormat="1">
      <c r="A402" s="40"/>
      <c r="B402" s="41"/>
      <c r="C402" s="42"/>
      <c r="D402" s="227" t="s">
        <v>133</v>
      </c>
      <c r="E402" s="42"/>
      <c r="F402" s="228" t="s">
        <v>199</v>
      </c>
      <c r="G402" s="42"/>
      <c r="H402" s="42"/>
      <c r="I402" s="229"/>
      <c r="J402" s="42"/>
      <c r="K402" s="42"/>
      <c r="L402" s="46"/>
      <c r="M402" s="230"/>
      <c r="N402" s="231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133</v>
      </c>
      <c r="AU402" s="19" t="s">
        <v>81</v>
      </c>
    </row>
    <row r="403" s="2" customFormat="1">
      <c r="A403" s="40"/>
      <c r="B403" s="41"/>
      <c r="C403" s="42"/>
      <c r="D403" s="232" t="s">
        <v>135</v>
      </c>
      <c r="E403" s="42"/>
      <c r="F403" s="233" t="s">
        <v>200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135</v>
      </c>
      <c r="AU403" s="19" t="s">
        <v>81</v>
      </c>
    </row>
    <row r="404" s="13" customFormat="1">
      <c r="A404" s="13"/>
      <c r="B404" s="234"/>
      <c r="C404" s="235"/>
      <c r="D404" s="227" t="s">
        <v>137</v>
      </c>
      <c r="E404" s="236" t="s">
        <v>19</v>
      </c>
      <c r="F404" s="237" t="s">
        <v>138</v>
      </c>
      <c r="G404" s="235"/>
      <c r="H404" s="236" t="s">
        <v>19</v>
      </c>
      <c r="I404" s="238"/>
      <c r="J404" s="235"/>
      <c r="K404" s="235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137</v>
      </c>
      <c r="AU404" s="243" t="s">
        <v>81</v>
      </c>
      <c r="AV404" s="13" t="s">
        <v>79</v>
      </c>
      <c r="AW404" s="13" t="s">
        <v>34</v>
      </c>
      <c r="AX404" s="13" t="s">
        <v>72</v>
      </c>
      <c r="AY404" s="243" t="s">
        <v>123</v>
      </c>
    </row>
    <row r="405" s="14" customFormat="1">
      <c r="A405" s="14"/>
      <c r="B405" s="244"/>
      <c r="C405" s="245"/>
      <c r="D405" s="227" t="s">
        <v>137</v>
      </c>
      <c r="E405" s="246" t="s">
        <v>19</v>
      </c>
      <c r="F405" s="247" t="s">
        <v>562</v>
      </c>
      <c r="G405" s="245"/>
      <c r="H405" s="248">
        <v>5072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137</v>
      </c>
      <c r="AU405" s="254" t="s">
        <v>81</v>
      </c>
      <c r="AV405" s="14" t="s">
        <v>81</v>
      </c>
      <c r="AW405" s="14" t="s">
        <v>34</v>
      </c>
      <c r="AX405" s="14" t="s">
        <v>72</v>
      </c>
      <c r="AY405" s="254" t="s">
        <v>123</v>
      </c>
    </row>
    <row r="406" s="14" customFormat="1">
      <c r="A406" s="14"/>
      <c r="B406" s="244"/>
      <c r="C406" s="245"/>
      <c r="D406" s="227" t="s">
        <v>137</v>
      </c>
      <c r="E406" s="246" t="s">
        <v>19</v>
      </c>
      <c r="F406" s="247" t="s">
        <v>563</v>
      </c>
      <c r="G406" s="245"/>
      <c r="H406" s="248">
        <v>438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137</v>
      </c>
      <c r="AU406" s="254" t="s">
        <v>81</v>
      </c>
      <c r="AV406" s="14" t="s">
        <v>81</v>
      </c>
      <c r="AW406" s="14" t="s">
        <v>34</v>
      </c>
      <c r="AX406" s="14" t="s">
        <v>72</v>
      </c>
      <c r="AY406" s="254" t="s">
        <v>123</v>
      </c>
    </row>
    <row r="407" s="13" customFormat="1">
      <c r="A407" s="13"/>
      <c r="B407" s="234"/>
      <c r="C407" s="235"/>
      <c r="D407" s="227" t="s">
        <v>137</v>
      </c>
      <c r="E407" s="236" t="s">
        <v>19</v>
      </c>
      <c r="F407" s="237" t="s">
        <v>550</v>
      </c>
      <c r="G407" s="235"/>
      <c r="H407" s="236" t="s">
        <v>19</v>
      </c>
      <c r="I407" s="238"/>
      <c r="J407" s="235"/>
      <c r="K407" s="235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137</v>
      </c>
      <c r="AU407" s="243" t="s">
        <v>81</v>
      </c>
      <c r="AV407" s="13" t="s">
        <v>79</v>
      </c>
      <c r="AW407" s="13" t="s">
        <v>34</v>
      </c>
      <c r="AX407" s="13" t="s">
        <v>72</v>
      </c>
      <c r="AY407" s="243" t="s">
        <v>123</v>
      </c>
    </row>
    <row r="408" s="14" customFormat="1">
      <c r="A408" s="14"/>
      <c r="B408" s="244"/>
      <c r="C408" s="245"/>
      <c r="D408" s="227" t="s">
        <v>137</v>
      </c>
      <c r="E408" s="246" t="s">
        <v>19</v>
      </c>
      <c r="F408" s="247" t="s">
        <v>533</v>
      </c>
      <c r="G408" s="245"/>
      <c r="H408" s="248">
        <v>391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137</v>
      </c>
      <c r="AU408" s="254" t="s">
        <v>81</v>
      </c>
      <c r="AV408" s="14" t="s">
        <v>81</v>
      </c>
      <c r="AW408" s="14" t="s">
        <v>34</v>
      </c>
      <c r="AX408" s="14" t="s">
        <v>72</v>
      </c>
      <c r="AY408" s="254" t="s">
        <v>123</v>
      </c>
    </row>
    <row r="409" s="13" customFormat="1">
      <c r="A409" s="13"/>
      <c r="B409" s="234"/>
      <c r="C409" s="235"/>
      <c r="D409" s="227" t="s">
        <v>137</v>
      </c>
      <c r="E409" s="236" t="s">
        <v>19</v>
      </c>
      <c r="F409" s="237" t="s">
        <v>551</v>
      </c>
      <c r="G409" s="235"/>
      <c r="H409" s="236" t="s">
        <v>19</v>
      </c>
      <c r="I409" s="238"/>
      <c r="J409" s="235"/>
      <c r="K409" s="235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137</v>
      </c>
      <c r="AU409" s="243" t="s">
        <v>81</v>
      </c>
      <c r="AV409" s="13" t="s">
        <v>79</v>
      </c>
      <c r="AW409" s="13" t="s">
        <v>34</v>
      </c>
      <c r="AX409" s="13" t="s">
        <v>72</v>
      </c>
      <c r="AY409" s="243" t="s">
        <v>123</v>
      </c>
    </row>
    <row r="410" s="14" customFormat="1">
      <c r="A410" s="14"/>
      <c r="B410" s="244"/>
      <c r="C410" s="245"/>
      <c r="D410" s="227" t="s">
        <v>137</v>
      </c>
      <c r="E410" s="246" t="s">
        <v>19</v>
      </c>
      <c r="F410" s="247" t="s">
        <v>552</v>
      </c>
      <c r="G410" s="245"/>
      <c r="H410" s="248">
        <v>45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137</v>
      </c>
      <c r="AU410" s="254" t="s">
        <v>81</v>
      </c>
      <c r="AV410" s="14" t="s">
        <v>81</v>
      </c>
      <c r="AW410" s="14" t="s">
        <v>34</v>
      </c>
      <c r="AX410" s="14" t="s">
        <v>72</v>
      </c>
      <c r="AY410" s="254" t="s">
        <v>123</v>
      </c>
    </row>
    <row r="411" s="13" customFormat="1">
      <c r="A411" s="13"/>
      <c r="B411" s="234"/>
      <c r="C411" s="235"/>
      <c r="D411" s="227" t="s">
        <v>137</v>
      </c>
      <c r="E411" s="236" t="s">
        <v>19</v>
      </c>
      <c r="F411" s="237" t="s">
        <v>553</v>
      </c>
      <c r="G411" s="235"/>
      <c r="H411" s="236" t="s">
        <v>19</v>
      </c>
      <c r="I411" s="238"/>
      <c r="J411" s="235"/>
      <c r="K411" s="235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137</v>
      </c>
      <c r="AU411" s="243" t="s">
        <v>81</v>
      </c>
      <c r="AV411" s="13" t="s">
        <v>79</v>
      </c>
      <c r="AW411" s="13" t="s">
        <v>34</v>
      </c>
      <c r="AX411" s="13" t="s">
        <v>72</v>
      </c>
      <c r="AY411" s="243" t="s">
        <v>123</v>
      </c>
    </row>
    <row r="412" s="14" customFormat="1">
      <c r="A412" s="14"/>
      <c r="B412" s="244"/>
      <c r="C412" s="245"/>
      <c r="D412" s="227" t="s">
        <v>137</v>
      </c>
      <c r="E412" s="246" t="s">
        <v>19</v>
      </c>
      <c r="F412" s="247" t="s">
        <v>554</v>
      </c>
      <c r="G412" s="245"/>
      <c r="H412" s="248">
        <v>256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137</v>
      </c>
      <c r="AU412" s="254" t="s">
        <v>81</v>
      </c>
      <c r="AV412" s="14" t="s">
        <v>81</v>
      </c>
      <c r="AW412" s="14" t="s">
        <v>34</v>
      </c>
      <c r="AX412" s="14" t="s">
        <v>72</v>
      </c>
      <c r="AY412" s="254" t="s">
        <v>123</v>
      </c>
    </row>
    <row r="413" s="15" customFormat="1">
      <c r="A413" s="15"/>
      <c r="B413" s="255"/>
      <c r="C413" s="256"/>
      <c r="D413" s="227" t="s">
        <v>137</v>
      </c>
      <c r="E413" s="257" t="s">
        <v>19</v>
      </c>
      <c r="F413" s="258" t="s">
        <v>141</v>
      </c>
      <c r="G413" s="256"/>
      <c r="H413" s="259">
        <v>6202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5" t="s">
        <v>137</v>
      </c>
      <c r="AU413" s="265" t="s">
        <v>81</v>
      </c>
      <c r="AV413" s="15" t="s">
        <v>131</v>
      </c>
      <c r="AW413" s="15" t="s">
        <v>34</v>
      </c>
      <c r="AX413" s="15" t="s">
        <v>79</v>
      </c>
      <c r="AY413" s="265" t="s">
        <v>123</v>
      </c>
    </row>
    <row r="414" s="2" customFormat="1" ht="21.75" customHeight="1">
      <c r="A414" s="40"/>
      <c r="B414" s="41"/>
      <c r="C414" s="214" t="s">
        <v>574</v>
      </c>
      <c r="D414" s="214" t="s">
        <v>126</v>
      </c>
      <c r="E414" s="215" t="s">
        <v>575</v>
      </c>
      <c r="F414" s="216" t="s">
        <v>576</v>
      </c>
      <c r="G414" s="217" t="s">
        <v>129</v>
      </c>
      <c r="H414" s="218">
        <v>6202</v>
      </c>
      <c r="I414" s="219"/>
      <c r="J414" s="220">
        <f>ROUND(I414*H414,2)</f>
        <v>0</v>
      </c>
      <c r="K414" s="216" t="s">
        <v>130</v>
      </c>
      <c r="L414" s="46"/>
      <c r="M414" s="221" t="s">
        <v>19</v>
      </c>
      <c r="N414" s="222" t="s">
        <v>43</v>
      </c>
      <c r="O414" s="86"/>
      <c r="P414" s="223">
        <f>O414*H414</f>
        <v>0</v>
      </c>
      <c r="Q414" s="223">
        <v>0</v>
      </c>
      <c r="R414" s="223">
        <f>Q414*H414</f>
        <v>0</v>
      </c>
      <c r="S414" s="223">
        <v>0</v>
      </c>
      <c r="T414" s="224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25" t="s">
        <v>131</v>
      </c>
      <c r="AT414" s="225" t="s">
        <v>126</v>
      </c>
      <c r="AU414" s="225" t="s">
        <v>81</v>
      </c>
      <c r="AY414" s="19" t="s">
        <v>123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9" t="s">
        <v>79</v>
      </c>
      <c r="BK414" s="226">
        <f>ROUND(I414*H414,2)</f>
        <v>0</v>
      </c>
      <c r="BL414" s="19" t="s">
        <v>131</v>
      </c>
      <c r="BM414" s="225" t="s">
        <v>577</v>
      </c>
    </row>
    <row r="415" s="2" customFormat="1">
      <c r="A415" s="40"/>
      <c r="B415" s="41"/>
      <c r="C415" s="42"/>
      <c r="D415" s="227" t="s">
        <v>133</v>
      </c>
      <c r="E415" s="42"/>
      <c r="F415" s="228" t="s">
        <v>578</v>
      </c>
      <c r="G415" s="42"/>
      <c r="H415" s="42"/>
      <c r="I415" s="229"/>
      <c r="J415" s="42"/>
      <c r="K415" s="42"/>
      <c r="L415" s="46"/>
      <c r="M415" s="230"/>
      <c r="N415" s="231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133</v>
      </c>
      <c r="AU415" s="19" t="s">
        <v>81</v>
      </c>
    </row>
    <row r="416" s="2" customFormat="1">
      <c r="A416" s="40"/>
      <c r="B416" s="41"/>
      <c r="C416" s="42"/>
      <c r="D416" s="232" t="s">
        <v>135</v>
      </c>
      <c r="E416" s="42"/>
      <c r="F416" s="233" t="s">
        <v>579</v>
      </c>
      <c r="G416" s="42"/>
      <c r="H416" s="42"/>
      <c r="I416" s="229"/>
      <c r="J416" s="42"/>
      <c r="K416" s="42"/>
      <c r="L416" s="46"/>
      <c r="M416" s="230"/>
      <c r="N416" s="23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135</v>
      </c>
      <c r="AU416" s="19" t="s">
        <v>81</v>
      </c>
    </row>
    <row r="417" s="13" customFormat="1">
      <c r="A417" s="13"/>
      <c r="B417" s="234"/>
      <c r="C417" s="235"/>
      <c r="D417" s="227" t="s">
        <v>137</v>
      </c>
      <c r="E417" s="236" t="s">
        <v>19</v>
      </c>
      <c r="F417" s="237" t="s">
        <v>138</v>
      </c>
      <c r="G417" s="235"/>
      <c r="H417" s="236" t="s">
        <v>19</v>
      </c>
      <c r="I417" s="238"/>
      <c r="J417" s="235"/>
      <c r="K417" s="235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137</v>
      </c>
      <c r="AU417" s="243" t="s">
        <v>81</v>
      </c>
      <c r="AV417" s="13" t="s">
        <v>79</v>
      </c>
      <c r="AW417" s="13" t="s">
        <v>34</v>
      </c>
      <c r="AX417" s="13" t="s">
        <v>72</v>
      </c>
      <c r="AY417" s="243" t="s">
        <v>123</v>
      </c>
    </row>
    <row r="418" s="14" customFormat="1">
      <c r="A418" s="14"/>
      <c r="B418" s="244"/>
      <c r="C418" s="245"/>
      <c r="D418" s="227" t="s">
        <v>137</v>
      </c>
      <c r="E418" s="246" t="s">
        <v>19</v>
      </c>
      <c r="F418" s="247" t="s">
        <v>562</v>
      </c>
      <c r="G418" s="245"/>
      <c r="H418" s="248">
        <v>5072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137</v>
      </c>
      <c r="AU418" s="254" t="s">
        <v>81</v>
      </c>
      <c r="AV418" s="14" t="s">
        <v>81</v>
      </c>
      <c r="AW418" s="14" t="s">
        <v>34</v>
      </c>
      <c r="AX418" s="14" t="s">
        <v>72</v>
      </c>
      <c r="AY418" s="254" t="s">
        <v>123</v>
      </c>
    </row>
    <row r="419" s="14" customFormat="1">
      <c r="A419" s="14"/>
      <c r="B419" s="244"/>
      <c r="C419" s="245"/>
      <c r="D419" s="227" t="s">
        <v>137</v>
      </c>
      <c r="E419" s="246" t="s">
        <v>19</v>
      </c>
      <c r="F419" s="247" t="s">
        <v>563</v>
      </c>
      <c r="G419" s="245"/>
      <c r="H419" s="248">
        <v>438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137</v>
      </c>
      <c r="AU419" s="254" t="s">
        <v>81</v>
      </c>
      <c r="AV419" s="14" t="s">
        <v>81</v>
      </c>
      <c r="AW419" s="14" t="s">
        <v>34</v>
      </c>
      <c r="AX419" s="14" t="s">
        <v>72</v>
      </c>
      <c r="AY419" s="254" t="s">
        <v>123</v>
      </c>
    </row>
    <row r="420" s="13" customFormat="1">
      <c r="A420" s="13"/>
      <c r="B420" s="234"/>
      <c r="C420" s="235"/>
      <c r="D420" s="227" t="s">
        <v>137</v>
      </c>
      <c r="E420" s="236" t="s">
        <v>19</v>
      </c>
      <c r="F420" s="237" t="s">
        <v>550</v>
      </c>
      <c r="G420" s="235"/>
      <c r="H420" s="236" t="s">
        <v>19</v>
      </c>
      <c r="I420" s="238"/>
      <c r="J420" s="235"/>
      <c r="K420" s="235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137</v>
      </c>
      <c r="AU420" s="243" t="s">
        <v>81</v>
      </c>
      <c r="AV420" s="13" t="s">
        <v>79</v>
      </c>
      <c r="AW420" s="13" t="s">
        <v>34</v>
      </c>
      <c r="AX420" s="13" t="s">
        <v>72</v>
      </c>
      <c r="AY420" s="243" t="s">
        <v>123</v>
      </c>
    </row>
    <row r="421" s="14" customFormat="1">
      <c r="A421" s="14"/>
      <c r="B421" s="244"/>
      <c r="C421" s="245"/>
      <c r="D421" s="227" t="s">
        <v>137</v>
      </c>
      <c r="E421" s="246" t="s">
        <v>19</v>
      </c>
      <c r="F421" s="247" t="s">
        <v>533</v>
      </c>
      <c r="G421" s="245"/>
      <c r="H421" s="248">
        <v>391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137</v>
      </c>
      <c r="AU421" s="254" t="s">
        <v>81</v>
      </c>
      <c r="AV421" s="14" t="s">
        <v>81</v>
      </c>
      <c r="AW421" s="14" t="s">
        <v>34</v>
      </c>
      <c r="AX421" s="14" t="s">
        <v>72</v>
      </c>
      <c r="AY421" s="254" t="s">
        <v>123</v>
      </c>
    </row>
    <row r="422" s="13" customFormat="1">
      <c r="A422" s="13"/>
      <c r="B422" s="234"/>
      <c r="C422" s="235"/>
      <c r="D422" s="227" t="s">
        <v>137</v>
      </c>
      <c r="E422" s="236" t="s">
        <v>19</v>
      </c>
      <c r="F422" s="237" t="s">
        <v>551</v>
      </c>
      <c r="G422" s="235"/>
      <c r="H422" s="236" t="s">
        <v>19</v>
      </c>
      <c r="I422" s="238"/>
      <c r="J422" s="235"/>
      <c r="K422" s="235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137</v>
      </c>
      <c r="AU422" s="243" t="s">
        <v>81</v>
      </c>
      <c r="AV422" s="13" t="s">
        <v>79</v>
      </c>
      <c r="AW422" s="13" t="s">
        <v>34</v>
      </c>
      <c r="AX422" s="13" t="s">
        <v>72</v>
      </c>
      <c r="AY422" s="243" t="s">
        <v>123</v>
      </c>
    </row>
    <row r="423" s="14" customFormat="1">
      <c r="A423" s="14"/>
      <c r="B423" s="244"/>
      <c r="C423" s="245"/>
      <c r="D423" s="227" t="s">
        <v>137</v>
      </c>
      <c r="E423" s="246" t="s">
        <v>19</v>
      </c>
      <c r="F423" s="247" t="s">
        <v>552</v>
      </c>
      <c r="G423" s="245"/>
      <c r="H423" s="248">
        <v>45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137</v>
      </c>
      <c r="AU423" s="254" t="s">
        <v>81</v>
      </c>
      <c r="AV423" s="14" t="s">
        <v>81</v>
      </c>
      <c r="AW423" s="14" t="s">
        <v>34</v>
      </c>
      <c r="AX423" s="14" t="s">
        <v>72</v>
      </c>
      <c r="AY423" s="254" t="s">
        <v>123</v>
      </c>
    </row>
    <row r="424" s="13" customFormat="1">
      <c r="A424" s="13"/>
      <c r="B424" s="234"/>
      <c r="C424" s="235"/>
      <c r="D424" s="227" t="s">
        <v>137</v>
      </c>
      <c r="E424" s="236" t="s">
        <v>19</v>
      </c>
      <c r="F424" s="237" t="s">
        <v>553</v>
      </c>
      <c r="G424" s="235"/>
      <c r="H424" s="236" t="s">
        <v>19</v>
      </c>
      <c r="I424" s="238"/>
      <c r="J424" s="235"/>
      <c r="K424" s="235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137</v>
      </c>
      <c r="AU424" s="243" t="s">
        <v>81</v>
      </c>
      <c r="AV424" s="13" t="s">
        <v>79</v>
      </c>
      <c r="AW424" s="13" t="s">
        <v>34</v>
      </c>
      <c r="AX424" s="13" t="s">
        <v>72</v>
      </c>
      <c r="AY424" s="243" t="s">
        <v>123</v>
      </c>
    </row>
    <row r="425" s="14" customFormat="1">
      <c r="A425" s="14"/>
      <c r="B425" s="244"/>
      <c r="C425" s="245"/>
      <c r="D425" s="227" t="s">
        <v>137</v>
      </c>
      <c r="E425" s="246" t="s">
        <v>19</v>
      </c>
      <c r="F425" s="247" t="s">
        <v>554</v>
      </c>
      <c r="G425" s="245"/>
      <c r="H425" s="248">
        <v>256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137</v>
      </c>
      <c r="AU425" s="254" t="s">
        <v>81</v>
      </c>
      <c r="AV425" s="14" t="s">
        <v>81</v>
      </c>
      <c r="AW425" s="14" t="s">
        <v>34</v>
      </c>
      <c r="AX425" s="14" t="s">
        <v>72</v>
      </c>
      <c r="AY425" s="254" t="s">
        <v>123</v>
      </c>
    </row>
    <row r="426" s="15" customFormat="1">
      <c r="A426" s="15"/>
      <c r="B426" s="255"/>
      <c r="C426" s="256"/>
      <c r="D426" s="227" t="s">
        <v>137</v>
      </c>
      <c r="E426" s="257" t="s">
        <v>19</v>
      </c>
      <c r="F426" s="258" t="s">
        <v>141</v>
      </c>
      <c r="G426" s="256"/>
      <c r="H426" s="259">
        <v>6202</v>
      </c>
      <c r="I426" s="260"/>
      <c r="J426" s="256"/>
      <c r="K426" s="256"/>
      <c r="L426" s="261"/>
      <c r="M426" s="262"/>
      <c r="N426" s="263"/>
      <c r="O426" s="263"/>
      <c r="P426" s="263"/>
      <c r="Q426" s="263"/>
      <c r="R426" s="263"/>
      <c r="S426" s="263"/>
      <c r="T426" s="264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5" t="s">
        <v>137</v>
      </c>
      <c r="AU426" s="265" t="s">
        <v>81</v>
      </c>
      <c r="AV426" s="15" t="s">
        <v>131</v>
      </c>
      <c r="AW426" s="15" t="s">
        <v>34</v>
      </c>
      <c r="AX426" s="15" t="s">
        <v>79</v>
      </c>
      <c r="AY426" s="265" t="s">
        <v>123</v>
      </c>
    </row>
    <row r="427" s="2" customFormat="1" ht="33" customHeight="1">
      <c r="A427" s="40"/>
      <c r="B427" s="41"/>
      <c r="C427" s="214" t="s">
        <v>580</v>
      </c>
      <c r="D427" s="214" t="s">
        <v>126</v>
      </c>
      <c r="E427" s="215" t="s">
        <v>581</v>
      </c>
      <c r="F427" s="216" t="s">
        <v>582</v>
      </c>
      <c r="G427" s="217" t="s">
        <v>129</v>
      </c>
      <c r="H427" s="218">
        <v>6202</v>
      </c>
      <c r="I427" s="219"/>
      <c r="J427" s="220">
        <f>ROUND(I427*H427,2)</f>
        <v>0</v>
      </c>
      <c r="K427" s="216" t="s">
        <v>130</v>
      </c>
      <c r="L427" s="46"/>
      <c r="M427" s="221" t="s">
        <v>19</v>
      </c>
      <c r="N427" s="222" t="s">
        <v>43</v>
      </c>
      <c r="O427" s="86"/>
      <c r="P427" s="223">
        <f>O427*H427</f>
        <v>0</v>
      </c>
      <c r="Q427" s="223">
        <v>0</v>
      </c>
      <c r="R427" s="223">
        <f>Q427*H427</f>
        <v>0</v>
      </c>
      <c r="S427" s="223">
        <v>0</v>
      </c>
      <c r="T427" s="22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5" t="s">
        <v>131</v>
      </c>
      <c r="AT427" s="225" t="s">
        <v>126</v>
      </c>
      <c r="AU427" s="225" t="s">
        <v>81</v>
      </c>
      <c r="AY427" s="19" t="s">
        <v>123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9" t="s">
        <v>79</v>
      </c>
      <c r="BK427" s="226">
        <f>ROUND(I427*H427,2)</f>
        <v>0</v>
      </c>
      <c r="BL427" s="19" t="s">
        <v>131</v>
      </c>
      <c r="BM427" s="225" t="s">
        <v>583</v>
      </c>
    </row>
    <row r="428" s="2" customFormat="1">
      <c r="A428" s="40"/>
      <c r="B428" s="41"/>
      <c r="C428" s="42"/>
      <c r="D428" s="227" t="s">
        <v>133</v>
      </c>
      <c r="E428" s="42"/>
      <c r="F428" s="228" t="s">
        <v>584</v>
      </c>
      <c r="G428" s="42"/>
      <c r="H428" s="42"/>
      <c r="I428" s="229"/>
      <c r="J428" s="42"/>
      <c r="K428" s="42"/>
      <c r="L428" s="46"/>
      <c r="M428" s="230"/>
      <c r="N428" s="231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133</v>
      </c>
      <c r="AU428" s="19" t="s">
        <v>81</v>
      </c>
    </row>
    <row r="429" s="2" customFormat="1">
      <c r="A429" s="40"/>
      <c r="B429" s="41"/>
      <c r="C429" s="42"/>
      <c r="D429" s="232" t="s">
        <v>135</v>
      </c>
      <c r="E429" s="42"/>
      <c r="F429" s="233" t="s">
        <v>585</v>
      </c>
      <c r="G429" s="42"/>
      <c r="H429" s="42"/>
      <c r="I429" s="229"/>
      <c r="J429" s="42"/>
      <c r="K429" s="42"/>
      <c r="L429" s="46"/>
      <c r="M429" s="230"/>
      <c r="N429" s="231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135</v>
      </c>
      <c r="AU429" s="19" t="s">
        <v>81</v>
      </c>
    </row>
    <row r="430" s="13" customFormat="1">
      <c r="A430" s="13"/>
      <c r="B430" s="234"/>
      <c r="C430" s="235"/>
      <c r="D430" s="227" t="s">
        <v>137</v>
      </c>
      <c r="E430" s="236" t="s">
        <v>19</v>
      </c>
      <c r="F430" s="237" t="s">
        <v>138</v>
      </c>
      <c r="G430" s="235"/>
      <c r="H430" s="236" t="s">
        <v>19</v>
      </c>
      <c r="I430" s="238"/>
      <c r="J430" s="235"/>
      <c r="K430" s="235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137</v>
      </c>
      <c r="AU430" s="243" t="s">
        <v>81</v>
      </c>
      <c r="AV430" s="13" t="s">
        <v>79</v>
      </c>
      <c r="AW430" s="13" t="s">
        <v>34</v>
      </c>
      <c r="AX430" s="13" t="s">
        <v>72</v>
      </c>
      <c r="AY430" s="243" t="s">
        <v>123</v>
      </c>
    </row>
    <row r="431" s="14" customFormat="1">
      <c r="A431" s="14"/>
      <c r="B431" s="244"/>
      <c r="C431" s="245"/>
      <c r="D431" s="227" t="s">
        <v>137</v>
      </c>
      <c r="E431" s="246" t="s">
        <v>19</v>
      </c>
      <c r="F431" s="247" t="s">
        <v>562</v>
      </c>
      <c r="G431" s="245"/>
      <c r="H431" s="248">
        <v>5072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137</v>
      </c>
      <c r="AU431" s="254" t="s">
        <v>81</v>
      </c>
      <c r="AV431" s="14" t="s">
        <v>81</v>
      </c>
      <c r="AW431" s="14" t="s">
        <v>34</v>
      </c>
      <c r="AX431" s="14" t="s">
        <v>72</v>
      </c>
      <c r="AY431" s="254" t="s">
        <v>123</v>
      </c>
    </row>
    <row r="432" s="14" customFormat="1">
      <c r="A432" s="14"/>
      <c r="B432" s="244"/>
      <c r="C432" s="245"/>
      <c r="D432" s="227" t="s">
        <v>137</v>
      </c>
      <c r="E432" s="246" t="s">
        <v>19</v>
      </c>
      <c r="F432" s="247" t="s">
        <v>563</v>
      </c>
      <c r="G432" s="245"/>
      <c r="H432" s="248">
        <v>438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137</v>
      </c>
      <c r="AU432" s="254" t="s">
        <v>81</v>
      </c>
      <c r="AV432" s="14" t="s">
        <v>81</v>
      </c>
      <c r="AW432" s="14" t="s">
        <v>34</v>
      </c>
      <c r="AX432" s="14" t="s">
        <v>72</v>
      </c>
      <c r="AY432" s="254" t="s">
        <v>123</v>
      </c>
    </row>
    <row r="433" s="13" customFormat="1">
      <c r="A433" s="13"/>
      <c r="B433" s="234"/>
      <c r="C433" s="235"/>
      <c r="D433" s="227" t="s">
        <v>137</v>
      </c>
      <c r="E433" s="236" t="s">
        <v>19</v>
      </c>
      <c r="F433" s="237" t="s">
        <v>550</v>
      </c>
      <c r="G433" s="235"/>
      <c r="H433" s="236" t="s">
        <v>19</v>
      </c>
      <c r="I433" s="238"/>
      <c r="J433" s="235"/>
      <c r="K433" s="235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137</v>
      </c>
      <c r="AU433" s="243" t="s">
        <v>81</v>
      </c>
      <c r="AV433" s="13" t="s">
        <v>79</v>
      </c>
      <c r="AW433" s="13" t="s">
        <v>34</v>
      </c>
      <c r="AX433" s="13" t="s">
        <v>72</v>
      </c>
      <c r="AY433" s="243" t="s">
        <v>123</v>
      </c>
    </row>
    <row r="434" s="14" customFormat="1">
      <c r="A434" s="14"/>
      <c r="B434" s="244"/>
      <c r="C434" s="245"/>
      <c r="D434" s="227" t="s">
        <v>137</v>
      </c>
      <c r="E434" s="246" t="s">
        <v>19</v>
      </c>
      <c r="F434" s="247" t="s">
        <v>533</v>
      </c>
      <c r="G434" s="245"/>
      <c r="H434" s="248">
        <v>391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137</v>
      </c>
      <c r="AU434" s="254" t="s">
        <v>81</v>
      </c>
      <c r="AV434" s="14" t="s">
        <v>81</v>
      </c>
      <c r="AW434" s="14" t="s">
        <v>34</v>
      </c>
      <c r="AX434" s="14" t="s">
        <v>72</v>
      </c>
      <c r="AY434" s="254" t="s">
        <v>123</v>
      </c>
    </row>
    <row r="435" s="13" customFormat="1">
      <c r="A435" s="13"/>
      <c r="B435" s="234"/>
      <c r="C435" s="235"/>
      <c r="D435" s="227" t="s">
        <v>137</v>
      </c>
      <c r="E435" s="236" t="s">
        <v>19</v>
      </c>
      <c r="F435" s="237" t="s">
        <v>551</v>
      </c>
      <c r="G435" s="235"/>
      <c r="H435" s="236" t="s">
        <v>19</v>
      </c>
      <c r="I435" s="238"/>
      <c r="J435" s="235"/>
      <c r="K435" s="235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137</v>
      </c>
      <c r="AU435" s="243" t="s">
        <v>81</v>
      </c>
      <c r="AV435" s="13" t="s">
        <v>79</v>
      </c>
      <c r="AW435" s="13" t="s">
        <v>34</v>
      </c>
      <c r="AX435" s="13" t="s">
        <v>72</v>
      </c>
      <c r="AY435" s="243" t="s">
        <v>123</v>
      </c>
    </row>
    <row r="436" s="14" customFormat="1">
      <c r="A436" s="14"/>
      <c r="B436" s="244"/>
      <c r="C436" s="245"/>
      <c r="D436" s="227" t="s">
        <v>137</v>
      </c>
      <c r="E436" s="246" t="s">
        <v>19</v>
      </c>
      <c r="F436" s="247" t="s">
        <v>552</v>
      </c>
      <c r="G436" s="245"/>
      <c r="H436" s="248">
        <v>45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137</v>
      </c>
      <c r="AU436" s="254" t="s">
        <v>81</v>
      </c>
      <c r="AV436" s="14" t="s">
        <v>81</v>
      </c>
      <c r="AW436" s="14" t="s">
        <v>34</v>
      </c>
      <c r="AX436" s="14" t="s">
        <v>72</v>
      </c>
      <c r="AY436" s="254" t="s">
        <v>123</v>
      </c>
    </row>
    <row r="437" s="13" customFormat="1">
      <c r="A437" s="13"/>
      <c r="B437" s="234"/>
      <c r="C437" s="235"/>
      <c r="D437" s="227" t="s">
        <v>137</v>
      </c>
      <c r="E437" s="236" t="s">
        <v>19</v>
      </c>
      <c r="F437" s="237" t="s">
        <v>553</v>
      </c>
      <c r="G437" s="235"/>
      <c r="H437" s="236" t="s">
        <v>19</v>
      </c>
      <c r="I437" s="238"/>
      <c r="J437" s="235"/>
      <c r="K437" s="235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137</v>
      </c>
      <c r="AU437" s="243" t="s">
        <v>81</v>
      </c>
      <c r="AV437" s="13" t="s">
        <v>79</v>
      </c>
      <c r="AW437" s="13" t="s">
        <v>34</v>
      </c>
      <c r="AX437" s="13" t="s">
        <v>72</v>
      </c>
      <c r="AY437" s="243" t="s">
        <v>123</v>
      </c>
    </row>
    <row r="438" s="14" customFormat="1">
      <c r="A438" s="14"/>
      <c r="B438" s="244"/>
      <c r="C438" s="245"/>
      <c r="D438" s="227" t="s">
        <v>137</v>
      </c>
      <c r="E438" s="246" t="s">
        <v>19</v>
      </c>
      <c r="F438" s="247" t="s">
        <v>554</v>
      </c>
      <c r="G438" s="245"/>
      <c r="H438" s="248">
        <v>256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137</v>
      </c>
      <c r="AU438" s="254" t="s">
        <v>81</v>
      </c>
      <c r="AV438" s="14" t="s">
        <v>81</v>
      </c>
      <c r="AW438" s="14" t="s">
        <v>34</v>
      </c>
      <c r="AX438" s="14" t="s">
        <v>72</v>
      </c>
      <c r="AY438" s="254" t="s">
        <v>123</v>
      </c>
    </row>
    <row r="439" s="15" customFormat="1">
      <c r="A439" s="15"/>
      <c r="B439" s="255"/>
      <c r="C439" s="256"/>
      <c r="D439" s="227" t="s">
        <v>137</v>
      </c>
      <c r="E439" s="257" t="s">
        <v>19</v>
      </c>
      <c r="F439" s="258" t="s">
        <v>141</v>
      </c>
      <c r="G439" s="256"/>
      <c r="H439" s="259">
        <v>6202</v>
      </c>
      <c r="I439" s="260"/>
      <c r="J439" s="256"/>
      <c r="K439" s="256"/>
      <c r="L439" s="261"/>
      <c r="M439" s="262"/>
      <c r="N439" s="263"/>
      <c r="O439" s="263"/>
      <c r="P439" s="263"/>
      <c r="Q439" s="263"/>
      <c r="R439" s="263"/>
      <c r="S439" s="263"/>
      <c r="T439" s="264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5" t="s">
        <v>137</v>
      </c>
      <c r="AU439" s="265" t="s">
        <v>81</v>
      </c>
      <c r="AV439" s="15" t="s">
        <v>131</v>
      </c>
      <c r="AW439" s="15" t="s">
        <v>34</v>
      </c>
      <c r="AX439" s="15" t="s">
        <v>79</v>
      </c>
      <c r="AY439" s="265" t="s">
        <v>123</v>
      </c>
    </row>
    <row r="440" s="2" customFormat="1" ht="37.8" customHeight="1">
      <c r="A440" s="40"/>
      <c r="B440" s="41"/>
      <c r="C440" s="214" t="s">
        <v>586</v>
      </c>
      <c r="D440" s="214" t="s">
        <v>126</v>
      </c>
      <c r="E440" s="215" t="s">
        <v>587</v>
      </c>
      <c r="F440" s="216" t="s">
        <v>588</v>
      </c>
      <c r="G440" s="217" t="s">
        <v>129</v>
      </c>
      <c r="H440" s="218">
        <v>221</v>
      </c>
      <c r="I440" s="219"/>
      <c r="J440" s="220">
        <f>ROUND(I440*H440,2)</f>
        <v>0</v>
      </c>
      <c r="K440" s="216" t="s">
        <v>130</v>
      </c>
      <c r="L440" s="46"/>
      <c r="M440" s="221" t="s">
        <v>19</v>
      </c>
      <c r="N440" s="222" t="s">
        <v>43</v>
      </c>
      <c r="O440" s="86"/>
      <c r="P440" s="223">
        <f>O440*H440</f>
        <v>0</v>
      </c>
      <c r="Q440" s="223">
        <v>0.11792999999999999</v>
      </c>
      <c r="R440" s="223">
        <f>Q440*H440</f>
        <v>26.062529999999999</v>
      </c>
      <c r="S440" s="223">
        <v>0</v>
      </c>
      <c r="T440" s="22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131</v>
      </c>
      <c r="AT440" s="225" t="s">
        <v>126</v>
      </c>
      <c r="AU440" s="225" t="s">
        <v>81</v>
      </c>
      <c r="AY440" s="19" t="s">
        <v>123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79</v>
      </c>
      <c r="BK440" s="226">
        <f>ROUND(I440*H440,2)</f>
        <v>0</v>
      </c>
      <c r="BL440" s="19" t="s">
        <v>131</v>
      </c>
      <c r="BM440" s="225" t="s">
        <v>589</v>
      </c>
    </row>
    <row r="441" s="2" customFormat="1">
      <c r="A441" s="40"/>
      <c r="B441" s="41"/>
      <c r="C441" s="42"/>
      <c r="D441" s="227" t="s">
        <v>133</v>
      </c>
      <c r="E441" s="42"/>
      <c r="F441" s="228" t="s">
        <v>590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133</v>
      </c>
      <c r="AU441" s="19" t="s">
        <v>81</v>
      </c>
    </row>
    <row r="442" s="2" customFormat="1">
      <c r="A442" s="40"/>
      <c r="B442" s="41"/>
      <c r="C442" s="42"/>
      <c r="D442" s="232" t="s">
        <v>135</v>
      </c>
      <c r="E442" s="42"/>
      <c r="F442" s="233" t="s">
        <v>591</v>
      </c>
      <c r="G442" s="42"/>
      <c r="H442" s="42"/>
      <c r="I442" s="229"/>
      <c r="J442" s="42"/>
      <c r="K442" s="42"/>
      <c r="L442" s="46"/>
      <c r="M442" s="230"/>
      <c r="N442" s="231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135</v>
      </c>
      <c r="AU442" s="19" t="s">
        <v>81</v>
      </c>
    </row>
    <row r="443" s="13" customFormat="1">
      <c r="A443" s="13"/>
      <c r="B443" s="234"/>
      <c r="C443" s="235"/>
      <c r="D443" s="227" t="s">
        <v>137</v>
      </c>
      <c r="E443" s="236" t="s">
        <v>19</v>
      </c>
      <c r="F443" s="237" t="s">
        <v>138</v>
      </c>
      <c r="G443" s="235"/>
      <c r="H443" s="236" t="s">
        <v>19</v>
      </c>
      <c r="I443" s="238"/>
      <c r="J443" s="235"/>
      <c r="K443" s="235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137</v>
      </c>
      <c r="AU443" s="243" t="s">
        <v>81</v>
      </c>
      <c r="AV443" s="13" t="s">
        <v>79</v>
      </c>
      <c r="AW443" s="13" t="s">
        <v>34</v>
      </c>
      <c r="AX443" s="13" t="s">
        <v>72</v>
      </c>
      <c r="AY443" s="243" t="s">
        <v>123</v>
      </c>
    </row>
    <row r="444" s="13" customFormat="1">
      <c r="A444" s="13"/>
      <c r="B444" s="234"/>
      <c r="C444" s="235"/>
      <c r="D444" s="227" t="s">
        <v>137</v>
      </c>
      <c r="E444" s="236" t="s">
        <v>19</v>
      </c>
      <c r="F444" s="237" t="s">
        <v>592</v>
      </c>
      <c r="G444" s="235"/>
      <c r="H444" s="236" t="s">
        <v>19</v>
      </c>
      <c r="I444" s="238"/>
      <c r="J444" s="235"/>
      <c r="K444" s="235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137</v>
      </c>
      <c r="AU444" s="243" t="s">
        <v>81</v>
      </c>
      <c r="AV444" s="13" t="s">
        <v>79</v>
      </c>
      <c r="AW444" s="13" t="s">
        <v>34</v>
      </c>
      <c r="AX444" s="13" t="s">
        <v>72</v>
      </c>
      <c r="AY444" s="243" t="s">
        <v>123</v>
      </c>
    </row>
    <row r="445" s="14" customFormat="1">
      <c r="A445" s="14"/>
      <c r="B445" s="244"/>
      <c r="C445" s="245"/>
      <c r="D445" s="227" t="s">
        <v>137</v>
      </c>
      <c r="E445" s="246" t="s">
        <v>19</v>
      </c>
      <c r="F445" s="247" t="s">
        <v>593</v>
      </c>
      <c r="G445" s="245"/>
      <c r="H445" s="248">
        <v>221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137</v>
      </c>
      <c r="AU445" s="254" t="s">
        <v>81</v>
      </c>
      <c r="AV445" s="14" t="s">
        <v>81</v>
      </c>
      <c r="AW445" s="14" t="s">
        <v>34</v>
      </c>
      <c r="AX445" s="14" t="s">
        <v>72</v>
      </c>
      <c r="AY445" s="254" t="s">
        <v>123</v>
      </c>
    </row>
    <row r="446" s="15" customFormat="1">
      <c r="A446" s="15"/>
      <c r="B446" s="255"/>
      <c r="C446" s="256"/>
      <c r="D446" s="227" t="s">
        <v>137</v>
      </c>
      <c r="E446" s="257" t="s">
        <v>19</v>
      </c>
      <c r="F446" s="258" t="s">
        <v>141</v>
      </c>
      <c r="G446" s="256"/>
      <c r="H446" s="259">
        <v>221</v>
      </c>
      <c r="I446" s="260"/>
      <c r="J446" s="256"/>
      <c r="K446" s="256"/>
      <c r="L446" s="261"/>
      <c r="M446" s="262"/>
      <c r="N446" s="263"/>
      <c r="O446" s="263"/>
      <c r="P446" s="263"/>
      <c r="Q446" s="263"/>
      <c r="R446" s="263"/>
      <c r="S446" s="263"/>
      <c r="T446" s="264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5" t="s">
        <v>137</v>
      </c>
      <c r="AU446" s="265" t="s">
        <v>81</v>
      </c>
      <c r="AV446" s="15" t="s">
        <v>131</v>
      </c>
      <c r="AW446" s="15" t="s">
        <v>34</v>
      </c>
      <c r="AX446" s="15" t="s">
        <v>79</v>
      </c>
      <c r="AY446" s="265" t="s">
        <v>123</v>
      </c>
    </row>
    <row r="447" s="2" customFormat="1" ht="16.5" customHeight="1">
      <c r="A447" s="40"/>
      <c r="B447" s="41"/>
      <c r="C447" s="267" t="s">
        <v>594</v>
      </c>
      <c r="D447" s="267" t="s">
        <v>234</v>
      </c>
      <c r="E447" s="268" t="s">
        <v>595</v>
      </c>
      <c r="F447" s="269" t="s">
        <v>596</v>
      </c>
      <c r="G447" s="270" t="s">
        <v>220</v>
      </c>
      <c r="H447" s="271">
        <v>45</v>
      </c>
      <c r="I447" s="272"/>
      <c r="J447" s="273">
        <f>ROUND(I447*H447,2)</f>
        <v>0</v>
      </c>
      <c r="K447" s="269" t="s">
        <v>130</v>
      </c>
      <c r="L447" s="274"/>
      <c r="M447" s="275" t="s">
        <v>19</v>
      </c>
      <c r="N447" s="276" t="s">
        <v>43</v>
      </c>
      <c r="O447" s="86"/>
      <c r="P447" s="223">
        <f>O447*H447</f>
        <v>0</v>
      </c>
      <c r="Q447" s="223">
        <v>3.0939999999999999</v>
      </c>
      <c r="R447" s="223">
        <f>Q447*H447</f>
        <v>139.22999999999999</v>
      </c>
      <c r="S447" s="223">
        <v>0</v>
      </c>
      <c r="T447" s="224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25" t="s">
        <v>215</v>
      </c>
      <c r="AT447" s="225" t="s">
        <v>234</v>
      </c>
      <c r="AU447" s="225" t="s">
        <v>81</v>
      </c>
      <c r="AY447" s="19" t="s">
        <v>123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9" t="s">
        <v>79</v>
      </c>
      <c r="BK447" s="226">
        <f>ROUND(I447*H447,2)</f>
        <v>0</v>
      </c>
      <c r="BL447" s="19" t="s">
        <v>131</v>
      </c>
      <c r="BM447" s="225" t="s">
        <v>597</v>
      </c>
    </row>
    <row r="448" s="2" customFormat="1">
      <c r="A448" s="40"/>
      <c r="B448" s="41"/>
      <c r="C448" s="42"/>
      <c r="D448" s="227" t="s">
        <v>133</v>
      </c>
      <c r="E448" s="42"/>
      <c r="F448" s="228" t="s">
        <v>596</v>
      </c>
      <c r="G448" s="42"/>
      <c r="H448" s="42"/>
      <c r="I448" s="229"/>
      <c r="J448" s="42"/>
      <c r="K448" s="42"/>
      <c r="L448" s="46"/>
      <c r="M448" s="230"/>
      <c r="N448" s="231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133</v>
      </c>
      <c r="AU448" s="19" t="s">
        <v>81</v>
      </c>
    </row>
    <row r="449" s="13" customFormat="1">
      <c r="A449" s="13"/>
      <c r="B449" s="234"/>
      <c r="C449" s="235"/>
      <c r="D449" s="227" t="s">
        <v>137</v>
      </c>
      <c r="E449" s="236" t="s">
        <v>19</v>
      </c>
      <c r="F449" s="237" t="s">
        <v>598</v>
      </c>
      <c r="G449" s="235"/>
      <c r="H449" s="236" t="s">
        <v>19</v>
      </c>
      <c r="I449" s="238"/>
      <c r="J449" s="235"/>
      <c r="K449" s="235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137</v>
      </c>
      <c r="AU449" s="243" t="s">
        <v>81</v>
      </c>
      <c r="AV449" s="13" t="s">
        <v>79</v>
      </c>
      <c r="AW449" s="13" t="s">
        <v>34</v>
      </c>
      <c r="AX449" s="13" t="s">
        <v>72</v>
      </c>
      <c r="AY449" s="243" t="s">
        <v>123</v>
      </c>
    </row>
    <row r="450" s="13" customFormat="1">
      <c r="A450" s="13"/>
      <c r="B450" s="234"/>
      <c r="C450" s="235"/>
      <c r="D450" s="227" t="s">
        <v>137</v>
      </c>
      <c r="E450" s="236" t="s">
        <v>19</v>
      </c>
      <c r="F450" s="237" t="s">
        <v>592</v>
      </c>
      <c r="G450" s="235"/>
      <c r="H450" s="236" t="s">
        <v>19</v>
      </c>
      <c r="I450" s="238"/>
      <c r="J450" s="235"/>
      <c r="K450" s="235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137</v>
      </c>
      <c r="AU450" s="243" t="s">
        <v>81</v>
      </c>
      <c r="AV450" s="13" t="s">
        <v>79</v>
      </c>
      <c r="AW450" s="13" t="s">
        <v>34</v>
      </c>
      <c r="AX450" s="13" t="s">
        <v>72</v>
      </c>
      <c r="AY450" s="243" t="s">
        <v>123</v>
      </c>
    </row>
    <row r="451" s="13" customFormat="1">
      <c r="A451" s="13"/>
      <c r="B451" s="234"/>
      <c r="C451" s="235"/>
      <c r="D451" s="227" t="s">
        <v>137</v>
      </c>
      <c r="E451" s="236" t="s">
        <v>19</v>
      </c>
      <c r="F451" s="237" t="s">
        <v>599</v>
      </c>
      <c r="G451" s="235"/>
      <c r="H451" s="236" t="s">
        <v>19</v>
      </c>
      <c r="I451" s="238"/>
      <c r="J451" s="235"/>
      <c r="K451" s="235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137</v>
      </c>
      <c r="AU451" s="243" t="s">
        <v>81</v>
      </c>
      <c r="AV451" s="13" t="s">
        <v>79</v>
      </c>
      <c r="AW451" s="13" t="s">
        <v>34</v>
      </c>
      <c r="AX451" s="13" t="s">
        <v>72</v>
      </c>
      <c r="AY451" s="243" t="s">
        <v>123</v>
      </c>
    </row>
    <row r="452" s="13" customFormat="1">
      <c r="A452" s="13"/>
      <c r="B452" s="234"/>
      <c r="C452" s="235"/>
      <c r="D452" s="227" t="s">
        <v>137</v>
      </c>
      <c r="E452" s="236" t="s">
        <v>19</v>
      </c>
      <c r="F452" s="237" t="s">
        <v>600</v>
      </c>
      <c r="G452" s="235"/>
      <c r="H452" s="236" t="s">
        <v>19</v>
      </c>
      <c r="I452" s="238"/>
      <c r="J452" s="235"/>
      <c r="K452" s="235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137</v>
      </c>
      <c r="AU452" s="243" t="s">
        <v>81</v>
      </c>
      <c r="AV452" s="13" t="s">
        <v>79</v>
      </c>
      <c r="AW452" s="13" t="s">
        <v>34</v>
      </c>
      <c r="AX452" s="13" t="s">
        <v>72</v>
      </c>
      <c r="AY452" s="243" t="s">
        <v>123</v>
      </c>
    </row>
    <row r="453" s="13" customFormat="1">
      <c r="A453" s="13"/>
      <c r="B453" s="234"/>
      <c r="C453" s="235"/>
      <c r="D453" s="227" t="s">
        <v>137</v>
      </c>
      <c r="E453" s="236" t="s">
        <v>19</v>
      </c>
      <c r="F453" s="237" t="s">
        <v>601</v>
      </c>
      <c r="G453" s="235"/>
      <c r="H453" s="236" t="s">
        <v>19</v>
      </c>
      <c r="I453" s="238"/>
      <c r="J453" s="235"/>
      <c r="K453" s="235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137</v>
      </c>
      <c r="AU453" s="243" t="s">
        <v>81</v>
      </c>
      <c r="AV453" s="13" t="s">
        <v>79</v>
      </c>
      <c r="AW453" s="13" t="s">
        <v>34</v>
      </c>
      <c r="AX453" s="13" t="s">
        <v>72</v>
      </c>
      <c r="AY453" s="243" t="s">
        <v>123</v>
      </c>
    </row>
    <row r="454" s="14" customFormat="1">
      <c r="A454" s="14"/>
      <c r="B454" s="244"/>
      <c r="C454" s="245"/>
      <c r="D454" s="227" t="s">
        <v>137</v>
      </c>
      <c r="E454" s="246" t="s">
        <v>19</v>
      </c>
      <c r="F454" s="247" t="s">
        <v>552</v>
      </c>
      <c r="G454" s="245"/>
      <c r="H454" s="248">
        <v>45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137</v>
      </c>
      <c r="AU454" s="254" t="s">
        <v>81</v>
      </c>
      <c r="AV454" s="14" t="s">
        <v>81</v>
      </c>
      <c r="AW454" s="14" t="s">
        <v>34</v>
      </c>
      <c r="AX454" s="14" t="s">
        <v>72</v>
      </c>
      <c r="AY454" s="254" t="s">
        <v>123</v>
      </c>
    </row>
    <row r="455" s="15" customFormat="1">
      <c r="A455" s="15"/>
      <c r="B455" s="255"/>
      <c r="C455" s="256"/>
      <c r="D455" s="227" t="s">
        <v>137</v>
      </c>
      <c r="E455" s="257" t="s">
        <v>19</v>
      </c>
      <c r="F455" s="258" t="s">
        <v>141</v>
      </c>
      <c r="G455" s="256"/>
      <c r="H455" s="259">
        <v>45</v>
      </c>
      <c r="I455" s="260"/>
      <c r="J455" s="256"/>
      <c r="K455" s="256"/>
      <c r="L455" s="261"/>
      <c r="M455" s="262"/>
      <c r="N455" s="263"/>
      <c r="O455" s="263"/>
      <c r="P455" s="263"/>
      <c r="Q455" s="263"/>
      <c r="R455" s="263"/>
      <c r="S455" s="263"/>
      <c r="T455" s="264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5" t="s">
        <v>137</v>
      </c>
      <c r="AU455" s="265" t="s">
        <v>81</v>
      </c>
      <c r="AV455" s="15" t="s">
        <v>131</v>
      </c>
      <c r="AW455" s="15" t="s">
        <v>34</v>
      </c>
      <c r="AX455" s="15" t="s">
        <v>79</v>
      </c>
      <c r="AY455" s="265" t="s">
        <v>123</v>
      </c>
    </row>
    <row r="456" s="12" customFormat="1" ht="22.8" customHeight="1">
      <c r="A456" s="12"/>
      <c r="B456" s="198"/>
      <c r="C456" s="199"/>
      <c r="D456" s="200" t="s">
        <v>71</v>
      </c>
      <c r="E456" s="212" t="s">
        <v>215</v>
      </c>
      <c r="F456" s="212" t="s">
        <v>216</v>
      </c>
      <c r="G456" s="199"/>
      <c r="H456" s="199"/>
      <c r="I456" s="202"/>
      <c r="J456" s="213">
        <f>BK456</f>
        <v>0</v>
      </c>
      <c r="K456" s="199"/>
      <c r="L456" s="204"/>
      <c r="M456" s="205"/>
      <c r="N456" s="206"/>
      <c r="O456" s="206"/>
      <c r="P456" s="207">
        <f>SUM(P457:P480)</f>
        <v>0</v>
      </c>
      <c r="Q456" s="206"/>
      <c r="R456" s="207">
        <f>SUM(R457:R480)</f>
        <v>3.5560599999999996</v>
      </c>
      <c r="S456" s="206"/>
      <c r="T456" s="208">
        <f>SUM(T457:T480)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9" t="s">
        <v>79</v>
      </c>
      <c r="AT456" s="210" t="s">
        <v>71</v>
      </c>
      <c r="AU456" s="210" t="s">
        <v>79</v>
      </c>
      <c r="AY456" s="209" t="s">
        <v>123</v>
      </c>
      <c r="BK456" s="211">
        <f>SUM(BK457:BK480)</f>
        <v>0</v>
      </c>
    </row>
    <row r="457" s="2" customFormat="1" ht="24.15" customHeight="1">
      <c r="A457" s="40"/>
      <c r="B457" s="41"/>
      <c r="C457" s="214" t="s">
        <v>602</v>
      </c>
      <c r="D457" s="214" t="s">
        <v>126</v>
      </c>
      <c r="E457" s="215" t="s">
        <v>603</v>
      </c>
      <c r="F457" s="216" t="s">
        <v>604</v>
      </c>
      <c r="G457" s="217" t="s">
        <v>220</v>
      </c>
      <c r="H457" s="218">
        <v>8</v>
      </c>
      <c r="I457" s="219"/>
      <c r="J457" s="220">
        <f>ROUND(I457*H457,2)</f>
        <v>0</v>
      </c>
      <c r="K457" s="216" t="s">
        <v>130</v>
      </c>
      <c r="L457" s="46"/>
      <c r="M457" s="221" t="s">
        <v>19</v>
      </c>
      <c r="N457" s="222" t="s">
        <v>43</v>
      </c>
      <c r="O457" s="86"/>
      <c r="P457" s="223">
        <f>O457*H457</f>
        <v>0</v>
      </c>
      <c r="Q457" s="223">
        <v>0.010189999999999999</v>
      </c>
      <c r="R457" s="223">
        <f>Q457*H457</f>
        <v>0.081519999999999995</v>
      </c>
      <c r="S457" s="223">
        <v>0</v>
      </c>
      <c r="T457" s="224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5" t="s">
        <v>131</v>
      </c>
      <c r="AT457" s="225" t="s">
        <v>126</v>
      </c>
      <c r="AU457" s="225" t="s">
        <v>81</v>
      </c>
      <c r="AY457" s="19" t="s">
        <v>123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9" t="s">
        <v>79</v>
      </c>
      <c r="BK457" s="226">
        <f>ROUND(I457*H457,2)</f>
        <v>0</v>
      </c>
      <c r="BL457" s="19" t="s">
        <v>131</v>
      </c>
      <c r="BM457" s="225" t="s">
        <v>605</v>
      </c>
    </row>
    <row r="458" s="2" customFormat="1">
      <c r="A458" s="40"/>
      <c r="B458" s="41"/>
      <c r="C458" s="42"/>
      <c r="D458" s="227" t="s">
        <v>133</v>
      </c>
      <c r="E458" s="42"/>
      <c r="F458" s="228" t="s">
        <v>604</v>
      </c>
      <c r="G458" s="42"/>
      <c r="H458" s="42"/>
      <c r="I458" s="229"/>
      <c r="J458" s="42"/>
      <c r="K458" s="42"/>
      <c r="L458" s="46"/>
      <c r="M458" s="230"/>
      <c r="N458" s="231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133</v>
      </c>
      <c r="AU458" s="19" t="s">
        <v>81</v>
      </c>
    </row>
    <row r="459" s="2" customFormat="1">
      <c r="A459" s="40"/>
      <c r="B459" s="41"/>
      <c r="C459" s="42"/>
      <c r="D459" s="232" t="s">
        <v>135</v>
      </c>
      <c r="E459" s="42"/>
      <c r="F459" s="233" t="s">
        <v>606</v>
      </c>
      <c r="G459" s="42"/>
      <c r="H459" s="42"/>
      <c r="I459" s="229"/>
      <c r="J459" s="42"/>
      <c r="K459" s="42"/>
      <c r="L459" s="46"/>
      <c r="M459" s="230"/>
      <c r="N459" s="231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135</v>
      </c>
      <c r="AU459" s="19" t="s">
        <v>81</v>
      </c>
    </row>
    <row r="460" s="13" customFormat="1">
      <c r="A460" s="13"/>
      <c r="B460" s="234"/>
      <c r="C460" s="235"/>
      <c r="D460" s="227" t="s">
        <v>137</v>
      </c>
      <c r="E460" s="236" t="s">
        <v>19</v>
      </c>
      <c r="F460" s="237" t="s">
        <v>342</v>
      </c>
      <c r="G460" s="235"/>
      <c r="H460" s="236" t="s">
        <v>19</v>
      </c>
      <c r="I460" s="238"/>
      <c r="J460" s="235"/>
      <c r="K460" s="235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137</v>
      </c>
      <c r="AU460" s="243" t="s">
        <v>81</v>
      </c>
      <c r="AV460" s="13" t="s">
        <v>79</v>
      </c>
      <c r="AW460" s="13" t="s">
        <v>34</v>
      </c>
      <c r="AX460" s="13" t="s">
        <v>72</v>
      </c>
      <c r="AY460" s="243" t="s">
        <v>123</v>
      </c>
    </row>
    <row r="461" s="13" customFormat="1">
      <c r="A461" s="13"/>
      <c r="B461" s="234"/>
      <c r="C461" s="235"/>
      <c r="D461" s="227" t="s">
        <v>137</v>
      </c>
      <c r="E461" s="236" t="s">
        <v>19</v>
      </c>
      <c r="F461" s="237" t="s">
        <v>607</v>
      </c>
      <c r="G461" s="235"/>
      <c r="H461" s="236" t="s">
        <v>19</v>
      </c>
      <c r="I461" s="238"/>
      <c r="J461" s="235"/>
      <c r="K461" s="235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137</v>
      </c>
      <c r="AU461" s="243" t="s">
        <v>81</v>
      </c>
      <c r="AV461" s="13" t="s">
        <v>79</v>
      </c>
      <c r="AW461" s="13" t="s">
        <v>34</v>
      </c>
      <c r="AX461" s="13" t="s">
        <v>72</v>
      </c>
      <c r="AY461" s="243" t="s">
        <v>123</v>
      </c>
    </row>
    <row r="462" s="14" customFormat="1">
      <c r="A462" s="14"/>
      <c r="B462" s="244"/>
      <c r="C462" s="245"/>
      <c r="D462" s="227" t="s">
        <v>137</v>
      </c>
      <c r="E462" s="246" t="s">
        <v>19</v>
      </c>
      <c r="F462" s="247" t="s">
        <v>608</v>
      </c>
      <c r="G462" s="245"/>
      <c r="H462" s="248">
        <v>8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137</v>
      </c>
      <c r="AU462" s="254" t="s">
        <v>81</v>
      </c>
      <c r="AV462" s="14" t="s">
        <v>81</v>
      </c>
      <c r="AW462" s="14" t="s">
        <v>34</v>
      </c>
      <c r="AX462" s="14" t="s">
        <v>72</v>
      </c>
      <c r="AY462" s="254" t="s">
        <v>123</v>
      </c>
    </row>
    <row r="463" s="15" customFormat="1">
      <c r="A463" s="15"/>
      <c r="B463" s="255"/>
      <c r="C463" s="256"/>
      <c r="D463" s="227" t="s">
        <v>137</v>
      </c>
      <c r="E463" s="257" t="s">
        <v>19</v>
      </c>
      <c r="F463" s="258" t="s">
        <v>141</v>
      </c>
      <c r="G463" s="256"/>
      <c r="H463" s="259">
        <v>8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5" t="s">
        <v>137</v>
      </c>
      <c r="AU463" s="265" t="s">
        <v>81</v>
      </c>
      <c r="AV463" s="15" t="s">
        <v>131</v>
      </c>
      <c r="AW463" s="15" t="s">
        <v>34</v>
      </c>
      <c r="AX463" s="15" t="s">
        <v>79</v>
      </c>
      <c r="AY463" s="265" t="s">
        <v>123</v>
      </c>
    </row>
    <row r="464" s="2" customFormat="1" ht="16.5" customHeight="1">
      <c r="A464" s="40"/>
      <c r="B464" s="41"/>
      <c r="C464" s="267" t="s">
        <v>552</v>
      </c>
      <c r="D464" s="267" t="s">
        <v>234</v>
      </c>
      <c r="E464" s="268" t="s">
        <v>609</v>
      </c>
      <c r="F464" s="269" t="s">
        <v>610</v>
      </c>
      <c r="G464" s="270" t="s">
        <v>220</v>
      </c>
      <c r="H464" s="271">
        <v>8</v>
      </c>
      <c r="I464" s="272"/>
      <c r="J464" s="273">
        <f>ROUND(I464*H464,2)</f>
        <v>0</v>
      </c>
      <c r="K464" s="269" t="s">
        <v>130</v>
      </c>
      <c r="L464" s="274"/>
      <c r="M464" s="275" t="s">
        <v>19</v>
      </c>
      <c r="N464" s="276" t="s">
        <v>43</v>
      </c>
      <c r="O464" s="86"/>
      <c r="P464" s="223">
        <f>O464*H464</f>
        <v>0</v>
      </c>
      <c r="Q464" s="223">
        <v>0.37</v>
      </c>
      <c r="R464" s="223">
        <f>Q464*H464</f>
        <v>2.96</v>
      </c>
      <c r="S464" s="223">
        <v>0</v>
      </c>
      <c r="T464" s="224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25" t="s">
        <v>215</v>
      </c>
      <c r="AT464" s="225" t="s">
        <v>234</v>
      </c>
      <c r="AU464" s="225" t="s">
        <v>81</v>
      </c>
      <c r="AY464" s="19" t="s">
        <v>123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19" t="s">
        <v>79</v>
      </c>
      <c r="BK464" s="226">
        <f>ROUND(I464*H464,2)</f>
        <v>0</v>
      </c>
      <c r="BL464" s="19" t="s">
        <v>131</v>
      </c>
      <c r="BM464" s="225" t="s">
        <v>611</v>
      </c>
    </row>
    <row r="465" s="2" customFormat="1">
      <c r="A465" s="40"/>
      <c r="B465" s="41"/>
      <c r="C465" s="42"/>
      <c r="D465" s="227" t="s">
        <v>133</v>
      </c>
      <c r="E465" s="42"/>
      <c r="F465" s="228" t="s">
        <v>610</v>
      </c>
      <c r="G465" s="42"/>
      <c r="H465" s="42"/>
      <c r="I465" s="229"/>
      <c r="J465" s="42"/>
      <c r="K465" s="42"/>
      <c r="L465" s="46"/>
      <c r="M465" s="230"/>
      <c r="N465" s="231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133</v>
      </c>
      <c r="AU465" s="19" t="s">
        <v>81</v>
      </c>
    </row>
    <row r="466" s="13" customFormat="1">
      <c r="A466" s="13"/>
      <c r="B466" s="234"/>
      <c r="C466" s="235"/>
      <c r="D466" s="227" t="s">
        <v>137</v>
      </c>
      <c r="E466" s="236" t="s">
        <v>19</v>
      </c>
      <c r="F466" s="237" t="s">
        <v>612</v>
      </c>
      <c r="G466" s="235"/>
      <c r="H466" s="236" t="s">
        <v>19</v>
      </c>
      <c r="I466" s="238"/>
      <c r="J466" s="235"/>
      <c r="K466" s="235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137</v>
      </c>
      <c r="AU466" s="243" t="s">
        <v>81</v>
      </c>
      <c r="AV466" s="13" t="s">
        <v>79</v>
      </c>
      <c r="AW466" s="13" t="s">
        <v>34</v>
      </c>
      <c r="AX466" s="13" t="s">
        <v>72</v>
      </c>
      <c r="AY466" s="243" t="s">
        <v>123</v>
      </c>
    </row>
    <row r="467" s="14" customFormat="1">
      <c r="A467" s="14"/>
      <c r="B467" s="244"/>
      <c r="C467" s="245"/>
      <c r="D467" s="227" t="s">
        <v>137</v>
      </c>
      <c r="E467" s="246" t="s">
        <v>19</v>
      </c>
      <c r="F467" s="247" t="s">
        <v>215</v>
      </c>
      <c r="G467" s="245"/>
      <c r="H467" s="248">
        <v>8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137</v>
      </c>
      <c r="AU467" s="254" t="s">
        <v>81</v>
      </c>
      <c r="AV467" s="14" t="s">
        <v>81</v>
      </c>
      <c r="AW467" s="14" t="s">
        <v>34</v>
      </c>
      <c r="AX467" s="14" t="s">
        <v>72</v>
      </c>
      <c r="AY467" s="254" t="s">
        <v>123</v>
      </c>
    </row>
    <row r="468" s="15" customFormat="1">
      <c r="A468" s="15"/>
      <c r="B468" s="255"/>
      <c r="C468" s="256"/>
      <c r="D468" s="227" t="s">
        <v>137</v>
      </c>
      <c r="E468" s="257" t="s">
        <v>19</v>
      </c>
      <c r="F468" s="258" t="s">
        <v>141</v>
      </c>
      <c r="G468" s="256"/>
      <c r="H468" s="259">
        <v>8</v>
      </c>
      <c r="I468" s="260"/>
      <c r="J468" s="256"/>
      <c r="K468" s="256"/>
      <c r="L468" s="261"/>
      <c r="M468" s="262"/>
      <c r="N468" s="263"/>
      <c r="O468" s="263"/>
      <c r="P468" s="263"/>
      <c r="Q468" s="263"/>
      <c r="R468" s="263"/>
      <c r="S468" s="263"/>
      <c r="T468" s="264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5" t="s">
        <v>137</v>
      </c>
      <c r="AU468" s="265" t="s">
        <v>81</v>
      </c>
      <c r="AV468" s="15" t="s">
        <v>131</v>
      </c>
      <c r="AW468" s="15" t="s">
        <v>34</v>
      </c>
      <c r="AX468" s="15" t="s">
        <v>79</v>
      </c>
      <c r="AY468" s="265" t="s">
        <v>123</v>
      </c>
    </row>
    <row r="469" s="2" customFormat="1" ht="24.15" customHeight="1">
      <c r="A469" s="40"/>
      <c r="B469" s="41"/>
      <c r="C469" s="214" t="s">
        <v>613</v>
      </c>
      <c r="D469" s="214" t="s">
        <v>126</v>
      </c>
      <c r="E469" s="215" t="s">
        <v>614</v>
      </c>
      <c r="F469" s="216" t="s">
        <v>615</v>
      </c>
      <c r="G469" s="217" t="s">
        <v>220</v>
      </c>
      <c r="H469" s="218">
        <v>2</v>
      </c>
      <c r="I469" s="219"/>
      <c r="J469" s="220">
        <f>ROUND(I469*H469,2)</f>
        <v>0</v>
      </c>
      <c r="K469" s="216" t="s">
        <v>130</v>
      </c>
      <c r="L469" s="46"/>
      <c r="M469" s="221" t="s">
        <v>19</v>
      </c>
      <c r="N469" s="222" t="s">
        <v>43</v>
      </c>
      <c r="O469" s="86"/>
      <c r="P469" s="223">
        <f>O469*H469</f>
        <v>0</v>
      </c>
      <c r="Q469" s="223">
        <v>0.039269999999999999</v>
      </c>
      <c r="R469" s="223">
        <f>Q469*H469</f>
        <v>0.078539999999999999</v>
      </c>
      <c r="S469" s="223">
        <v>0</v>
      </c>
      <c r="T469" s="224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5" t="s">
        <v>131</v>
      </c>
      <c r="AT469" s="225" t="s">
        <v>126</v>
      </c>
      <c r="AU469" s="225" t="s">
        <v>81</v>
      </c>
      <c r="AY469" s="19" t="s">
        <v>123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9" t="s">
        <v>79</v>
      </c>
      <c r="BK469" s="226">
        <f>ROUND(I469*H469,2)</f>
        <v>0</v>
      </c>
      <c r="BL469" s="19" t="s">
        <v>131</v>
      </c>
      <c r="BM469" s="225" t="s">
        <v>616</v>
      </c>
    </row>
    <row r="470" s="2" customFormat="1">
      <c r="A470" s="40"/>
      <c r="B470" s="41"/>
      <c r="C470" s="42"/>
      <c r="D470" s="227" t="s">
        <v>133</v>
      </c>
      <c r="E470" s="42"/>
      <c r="F470" s="228" t="s">
        <v>615</v>
      </c>
      <c r="G470" s="42"/>
      <c r="H470" s="42"/>
      <c r="I470" s="229"/>
      <c r="J470" s="42"/>
      <c r="K470" s="42"/>
      <c r="L470" s="46"/>
      <c r="M470" s="230"/>
      <c r="N470" s="231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133</v>
      </c>
      <c r="AU470" s="19" t="s">
        <v>81</v>
      </c>
    </row>
    <row r="471" s="2" customFormat="1">
      <c r="A471" s="40"/>
      <c r="B471" s="41"/>
      <c r="C471" s="42"/>
      <c r="D471" s="232" t="s">
        <v>135</v>
      </c>
      <c r="E471" s="42"/>
      <c r="F471" s="233" t="s">
        <v>617</v>
      </c>
      <c r="G471" s="42"/>
      <c r="H471" s="42"/>
      <c r="I471" s="229"/>
      <c r="J471" s="42"/>
      <c r="K471" s="42"/>
      <c r="L471" s="46"/>
      <c r="M471" s="230"/>
      <c r="N471" s="231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135</v>
      </c>
      <c r="AU471" s="19" t="s">
        <v>81</v>
      </c>
    </row>
    <row r="472" s="13" customFormat="1">
      <c r="A472" s="13"/>
      <c r="B472" s="234"/>
      <c r="C472" s="235"/>
      <c r="D472" s="227" t="s">
        <v>137</v>
      </c>
      <c r="E472" s="236" t="s">
        <v>19</v>
      </c>
      <c r="F472" s="237" t="s">
        <v>342</v>
      </c>
      <c r="G472" s="235"/>
      <c r="H472" s="236" t="s">
        <v>19</v>
      </c>
      <c r="I472" s="238"/>
      <c r="J472" s="235"/>
      <c r="K472" s="235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137</v>
      </c>
      <c r="AU472" s="243" t="s">
        <v>81</v>
      </c>
      <c r="AV472" s="13" t="s">
        <v>79</v>
      </c>
      <c r="AW472" s="13" t="s">
        <v>34</v>
      </c>
      <c r="AX472" s="13" t="s">
        <v>72</v>
      </c>
      <c r="AY472" s="243" t="s">
        <v>123</v>
      </c>
    </row>
    <row r="473" s="13" customFormat="1">
      <c r="A473" s="13"/>
      <c r="B473" s="234"/>
      <c r="C473" s="235"/>
      <c r="D473" s="227" t="s">
        <v>137</v>
      </c>
      <c r="E473" s="236" t="s">
        <v>19</v>
      </c>
      <c r="F473" s="237" t="s">
        <v>618</v>
      </c>
      <c r="G473" s="235"/>
      <c r="H473" s="236" t="s">
        <v>19</v>
      </c>
      <c r="I473" s="238"/>
      <c r="J473" s="235"/>
      <c r="K473" s="235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137</v>
      </c>
      <c r="AU473" s="243" t="s">
        <v>81</v>
      </c>
      <c r="AV473" s="13" t="s">
        <v>79</v>
      </c>
      <c r="AW473" s="13" t="s">
        <v>34</v>
      </c>
      <c r="AX473" s="13" t="s">
        <v>72</v>
      </c>
      <c r="AY473" s="243" t="s">
        <v>123</v>
      </c>
    </row>
    <row r="474" s="14" customFormat="1">
      <c r="A474" s="14"/>
      <c r="B474" s="244"/>
      <c r="C474" s="245"/>
      <c r="D474" s="227" t="s">
        <v>137</v>
      </c>
      <c r="E474" s="246" t="s">
        <v>19</v>
      </c>
      <c r="F474" s="247" t="s">
        <v>81</v>
      </c>
      <c r="G474" s="245"/>
      <c r="H474" s="248">
        <v>2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137</v>
      </c>
      <c r="AU474" s="254" t="s">
        <v>81</v>
      </c>
      <c r="AV474" s="14" t="s">
        <v>81</v>
      </c>
      <c r="AW474" s="14" t="s">
        <v>34</v>
      </c>
      <c r="AX474" s="14" t="s">
        <v>72</v>
      </c>
      <c r="AY474" s="254" t="s">
        <v>123</v>
      </c>
    </row>
    <row r="475" s="15" customFormat="1">
      <c r="A475" s="15"/>
      <c r="B475" s="255"/>
      <c r="C475" s="256"/>
      <c r="D475" s="227" t="s">
        <v>137</v>
      </c>
      <c r="E475" s="257" t="s">
        <v>19</v>
      </c>
      <c r="F475" s="258" t="s">
        <v>141</v>
      </c>
      <c r="G475" s="256"/>
      <c r="H475" s="259">
        <v>2</v>
      </c>
      <c r="I475" s="260"/>
      <c r="J475" s="256"/>
      <c r="K475" s="256"/>
      <c r="L475" s="261"/>
      <c r="M475" s="262"/>
      <c r="N475" s="263"/>
      <c r="O475" s="263"/>
      <c r="P475" s="263"/>
      <c r="Q475" s="263"/>
      <c r="R475" s="263"/>
      <c r="S475" s="263"/>
      <c r="T475" s="264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5" t="s">
        <v>137</v>
      </c>
      <c r="AU475" s="265" t="s">
        <v>81</v>
      </c>
      <c r="AV475" s="15" t="s">
        <v>131</v>
      </c>
      <c r="AW475" s="15" t="s">
        <v>34</v>
      </c>
      <c r="AX475" s="15" t="s">
        <v>79</v>
      </c>
      <c r="AY475" s="265" t="s">
        <v>123</v>
      </c>
    </row>
    <row r="476" s="2" customFormat="1" ht="21.75" customHeight="1">
      <c r="A476" s="40"/>
      <c r="B476" s="41"/>
      <c r="C476" s="267" t="s">
        <v>619</v>
      </c>
      <c r="D476" s="267" t="s">
        <v>234</v>
      </c>
      <c r="E476" s="268" t="s">
        <v>620</v>
      </c>
      <c r="F476" s="269" t="s">
        <v>621</v>
      </c>
      <c r="G476" s="270" t="s">
        <v>220</v>
      </c>
      <c r="H476" s="271">
        <v>2</v>
      </c>
      <c r="I476" s="272"/>
      <c r="J476" s="273">
        <f>ROUND(I476*H476,2)</f>
        <v>0</v>
      </c>
      <c r="K476" s="269" t="s">
        <v>130</v>
      </c>
      <c r="L476" s="274"/>
      <c r="M476" s="275" t="s">
        <v>19</v>
      </c>
      <c r="N476" s="276" t="s">
        <v>43</v>
      </c>
      <c r="O476" s="86"/>
      <c r="P476" s="223">
        <f>O476*H476</f>
        <v>0</v>
      </c>
      <c r="Q476" s="223">
        <v>0.218</v>
      </c>
      <c r="R476" s="223">
        <f>Q476*H476</f>
        <v>0.436</v>
      </c>
      <c r="S476" s="223">
        <v>0</v>
      </c>
      <c r="T476" s="22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215</v>
      </c>
      <c r="AT476" s="225" t="s">
        <v>234</v>
      </c>
      <c r="AU476" s="225" t="s">
        <v>81</v>
      </c>
      <c r="AY476" s="19" t="s">
        <v>123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79</v>
      </c>
      <c r="BK476" s="226">
        <f>ROUND(I476*H476,2)</f>
        <v>0</v>
      </c>
      <c r="BL476" s="19" t="s">
        <v>131</v>
      </c>
      <c r="BM476" s="225" t="s">
        <v>622</v>
      </c>
    </row>
    <row r="477" s="2" customFormat="1">
      <c r="A477" s="40"/>
      <c r="B477" s="41"/>
      <c r="C477" s="42"/>
      <c r="D477" s="227" t="s">
        <v>133</v>
      </c>
      <c r="E477" s="42"/>
      <c r="F477" s="228" t="s">
        <v>621</v>
      </c>
      <c r="G477" s="42"/>
      <c r="H477" s="42"/>
      <c r="I477" s="229"/>
      <c r="J477" s="42"/>
      <c r="K477" s="42"/>
      <c r="L477" s="46"/>
      <c r="M477" s="230"/>
      <c r="N477" s="231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133</v>
      </c>
      <c r="AU477" s="19" t="s">
        <v>81</v>
      </c>
    </row>
    <row r="478" s="13" customFormat="1">
      <c r="A478" s="13"/>
      <c r="B478" s="234"/>
      <c r="C478" s="235"/>
      <c r="D478" s="227" t="s">
        <v>137</v>
      </c>
      <c r="E478" s="236" t="s">
        <v>19</v>
      </c>
      <c r="F478" s="237" t="s">
        <v>623</v>
      </c>
      <c r="G478" s="235"/>
      <c r="H478" s="236" t="s">
        <v>19</v>
      </c>
      <c r="I478" s="238"/>
      <c r="J478" s="235"/>
      <c r="K478" s="235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137</v>
      </c>
      <c r="AU478" s="243" t="s">
        <v>81</v>
      </c>
      <c r="AV478" s="13" t="s">
        <v>79</v>
      </c>
      <c r="AW478" s="13" t="s">
        <v>34</v>
      </c>
      <c r="AX478" s="13" t="s">
        <v>72</v>
      </c>
      <c r="AY478" s="243" t="s">
        <v>123</v>
      </c>
    </row>
    <row r="479" s="14" customFormat="1">
      <c r="A479" s="14"/>
      <c r="B479" s="244"/>
      <c r="C479" s="245"/>
      <c r="D479" s="227" t="s">
        <v>137</v>
      </c>
      <c r="E479" s="246" t="s">
        <v>19</v>
      </c>
      <c r="F479" s="247" t="s">
        <v>81</v>
      </c>
      <c r="G479" s="245"/>
      <c r="H479" s="248">
        <v>2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137</v>
      </c>
      <c r="AU479" s="254" t="s">
        <v>81</v>
      </c>
      <c r="AV479" s="14" t="s">
        <v>81</v>
      </c>
      <c r="AW479" s="14" t="s">
        <v>34</v>
      </c>
      <c r="AX479" s="14" t="s">
        <v>72</v>
      </c>
      <c r="AY479" s="254" t="s">
        <v>123</v>
      </c>
    </row>
    <row r="480" s="15" customFormat="1">
      <c r="A480" s="15"/>
      <c r="B480" s="255"/>
      <c r="C480" s="256"/>
      <c r="D480" s="227" t="s">
        <v>137</v>
      </c>
      <c r="E480" s="257" t="s">
        <v>19</v>
      </c>
      <c r="F480" s="258" t="s">
        <v>141</v>
      </c>
      <c r="G480" s="256"/>
      <c r="H480" s="259">
        <v>2</v>
      </c>
      <c r="I480" s="260"/>
      <c r="J480" s="256"/>
      <c r="K480" s="256"/>
      <c r="L480" s="261"/>
      <c r="M480" s="262"/>
      <c r="N480" s="263"/>
      <c r="O480" s="263"/>
      <c r="P480" s="263"/>
      <c r="Q480" s="263"/>
      <c r="R480" s="263"/>
      <c r="S480" s="263"/>
      <c r="T480" s="264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5" t="s">
        <v>137</v>
      </c>
      <c r="AU480" s="265" t="s">
        <v>81</v>
      </c>
      <c r="AV480" s="15" t="s">
        <v>131</v>
      </c>
      <c r="AW480" s="15" t="s">
        <v>34</v>
      </c>
      <c r="AX480" s="15" t="s">
        <v>79</v>
      </c>
      <c r="AY480" s="265" t="s">
        <v>123</v>
      </c>
    </row>
    <row r="481" s="12" customFormat="1" ht="22.8" customHeight="1">
      <c r="A481" s="12"/>
      <c r="B481" s="198"/>
      <c r="C481" s="199"/>
      <c r="D481" s="200" t="s">
        <v>71</v>
      </c>
      <c r="E481" s="212" t="s">
        <v>149</v>
      </c>
      <c r="F481" s="212" t="s">
        <v>225</v>
      </c>
      <c r="G481" s="199"/>
      <c r="H481" s="199"/>
      <c r="I481" s="202"/>
      <c r="J481" s="213">
        <f>BK481</f>
        <v>0</v>
      </c>
      <c r="K481" s="199"/>
      <c r="L481" s="204"/>
      <c r="M481" s="205"/>
      <c r="N481" s="206"/>
      <c r="O481" s="206"/>
      <c r="P481" s="207">
        <f>SUM(P482:P521)</f>
        <v>0</v>
      </c>
      <c r="Q481" s="206"/>
      <c r="R481" s="207">
        <f>SUM(R482:R521)</f>
        <v>32.515936249999996</v>
      </c>
      <c r="S481" s="206"/>
      <c r="T481" s="208">
        <f>SUM(T482:T521)</f>
        <v>45.839200000000005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9" t="s">
        <v>79</v>
      </c>
      <c r="AT481" s="210" t="s">
        <v>71</v>
      </c>
      <c r="AU481" s="210" t="s">
        <v>79</v>
      </c>
      <c r="AY481" s="209" t="s">
        <v>123</v>
      </c>
      <c r="BK481" s="211">
        <f>SUM(BK482:BK521)</f>
        <v>0</v>
      </c>
    </row>
    <row r="482" s="2" customFormat="1" ht="24.15" customHeight="1">
      <c r="A482" s="40"/>
      <c r="B482" s="41"/>
      <c r="C482" s="214" t="s">
        <v>624</v>
      </c>
      <c r="D482" s="214" t="s">
        <v>126</v>
      </c>
      <c r="E482" s="215" t="s">
        <v>625</v>
      </c>
      <c r="F482" s="216" t="s">
        <v>626</v>
      </c>
      <c r="G482" s="217" t="s">
        <v>303</v>
      </c>
      <c r="H482" s="218">
        <v>12.307</v>
      </c>
      <c r="I482" s="219"/>
      <c r="J482" s="220">
        <f>ROUND(I482*H482,2)</f>
        <v>0</v>
      </c>
      <c r="K482" s="216" t="s">
        <v>130</v>
      </c>
      <c r="L482" s="46"/>
      <c r="M482" s="221" t="s">
        <v>19</v>
      </c>
      <c r="N482" s="222" t="s">
        <v>43</v>
      </c>
      <c r="O482" s="86"/>
      <c r="P482" s="223">
        <f>O482*H482</f>
        <v>0</v>
      </c>
      <c r="Q482" s="223">
        <v>2.5122499999999999</v>
      </c>
      <c r="R482" s="223">
        <f>Q482*H482</f>
        <v>30.918260749999998</v>
      </c>
      <c r="S482" s="223">
        <v>0</v>
      </c>
      <c r="T482" s="224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25" t="s">
        <v>131</v>
      </c>
      <c r="AT482" s="225" t="s">
        <v>126</v>
      </c>
      <c r="AU482" s="225" t="s">
        <v>81</v>
      </c>
      <c r="AY482" s="19" t="s">
        <v>123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9" t="s">
        <v>79</v>
      </c>
      <c r="BK482" s="226">
        <f>ROUND(I482*H482,2)</f>
        <v>0</v>
      </c>
      <c r="BL482" s="19" t="s">
        <v>131</v>
      </c>
      <c r="BM482" s="225" t="s">
        <v>627</v>
      </c>
    </row>
    <row r="483" s="2" customFormat="1">
      <c r="A483" s="40"/>
      <c r="B483" s="41"/>
      <c r="C483" s="42"/>
      <c r="D483" s="227" t="s">
        <v>133</v>
      </c>
      <c r="E483" s="42"/>
      <c r="F483" s="228" t="s">
        <v>628</v>
      </c>
      <c r="G483" s="42"/>
      <c r="H483" s="42"/>
      <c r="I483" s="229"/>
      <c r="J483" s="42"/>
      <c r="K483" s="42"/>
      <c r="L483" s="46"/>
      <c r="M483" s="230"/>
      <c r="N483" s="231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133</v>
      </c>
      <c r="AU483" s="19" t="s">
        <v>81</v>
      </c>
    </row>
    <row r="484" s="2" customFormat="1">
      <c r="A484" s="40"/>
      <c r="B484" s="41"/>
      <c r="C484" s="42"/>
      <c r="D484" s="232" t="s">
        <v>135</v>
      </c>
      <c r="E484" s="42"/>
      <c r="F484" s="233" t="s">
        <v>629</v>
      </c>
      <c r="G484" s="42"/>
      <c r="H484" s="42"/>
      <c r="I484" s="229"/>
      <c r="J484" s="42"/>
      <c r="K484" s="42"/>
      <c r="L484" s="46"/>
      <c r="M484" s="230"/>
      <c r="N484" s="231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135</v>
      </c>
      <c r="AU484" s="19" t="s">
        <v>81</v>
      </c>
    </row>
    <row r="485" s="13" customFormat="1">
      <c r="A485" s="13"/>
      <c r="B485" s="234"/>
      <c r="C485" s="235"/>
      <c r="D485" s="227" t="s">
        <v>137</v>
      </c>
      <c r="E485" s="236" t="s">
        <v>19</v>
      </c>
      <c r="F485" s="237" t="s">
        <v>467</v>
      </c>
      <c r="G485" s="235"/>
      <c r="H485" s="236" t="s">
        <v>19</v>
      </c>
      <c r="I485" s="238"/>
      <c r="J485" s="235"/>
      <c r="K485" s="235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137</v>
      </c>
      <c r="AU485" s="243" t="s">
        <v>81</v>
      </c>
      <c r="AV485" s="13" t="s">
        <v>79</v>
      </c>
      <c r="AW485" s="13" t="s">
        <v>34</v>
      </c>
      <c r="AX485" s="13" t="s">
        <v>72</v>
      </c>
      <c r="AY485" s="243" t="s">
        <v>123</v>
      </c>
    </row>
    <row r="486" s="14" customFormat="1">
      <c r="A486" s="14"/>
      <c r="B486" s="244"/>
      <c r="C486" s="245"/>
      <c r="D486" s="227" t="s">
        <v>137</v>
      </c>
      <c r="E486" s="246" t="s">
        <v>19</v>
      </c>
      <c r="F486" s="247" t="s">
        <v>630</v>
      </c>
      <c r="G486" s="245"/>
      <c r="H486" s="248">
        <v>12.307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137</v>
      </c>
      <c r="AU486" s="254" t="s">
        <v>81</v>
      </c>
      <c r="AV486" s="14" t="s">
        <v>81</v>
      </c>
      <c r="AW486" s="14" t="s">
        <v>34</v>
      </c>
      <c r="AX486" s="14" t="s">
        <v>72</v>
      </c>
      <c r="AY486" s="254" t="s">
        <v>123</v>
      </c>
    </row>
    <row r="487" s="15" customFormat="1">
      <c r="A487" s="15"/>
      <c r="B487" s="255"/>
      <c r="C487" s="256"/>
      <c r="D487" s="227" t="s">
        <v>137</v>
      </c>
      <c r="E487" s="257" t="s">
        <v>19</v>
      </c>
      <c r="F487" s="258" t="s">
        <v>141</v>
      </c>
      <c r="G487" s="256"/>
      <c r="H487" s="259">
        <v>12.307</v>
      </c>
      <c r="I487" s="260"/>
      <c r="J487" s="256"/>
      <c r="K487" s="256"/>
      <c r="L487" s="261"/>
      <c r="M487" s="262"/>
      <c r="N487" s="263"/>
      <c r="O487" s="263"/>
      <c r="P487" s="263"/>
      <c r="Q487" s="263"/>
      <c r="R487" s="263"/>
      <c r="S487" s="263"/>
      <c r="T487" s="264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5" t="s">
        <v>137</v>
      </c>
      <c r="AU487" s="265" t="s">
        <v>81</v>
      </c>
      <c r="AV487" s="15" t="s">
        <v>131</v>
      </c>
      <c r="AW487" s="15" t="s">
        <v>34</v>
      </c>
      <c r="AX487" s="15" t="s">
        <v>79</v>
      </c>
      <c r="AY487" s="265" t="s">
        <v>123</v>
      </c>
    </row>
    <row r="488" s="2" customFormat="1" ht="33" customHeight="1">
      <c r="A488" s="40"/>
      <c r="B488" s="41"/>
      <c r="C488" s="214" t="s">
        <v>631</v>
      </c>
      <c r="D488" s="214" t="s">
        <v>126</v>
      </c>
      <c r="E488" s="215" t="s">
        <v>632</v>
      </c>
      <c r="F488" s="216" t="s">
        <v>633</v>
      </c>
      <c r="G488" s="217" t="s">
        <v>164</v>
      </c>
      <c r="H488" s="218">
        <v>10.699999999999999</v>
      </c>
      <c r="I488" s="219"/>
      <c r="J488" s="220">
        <f>ROUND(I488*H488,2)</f>
        <v>0</v>
      </c>
      <c r="K488" s="216" t="s">
        <v>130</v>
      </c>
      <c r="L488" s="46"/>
      <c r="M488" s="221" t="s">
        <v>19</v>
      </c>
      <c r="N488" s="222" t="s">
        <v>43</v>
      </c>
      <c r="O488" s="86"/>
      <c r="P488" s="223">
        <f>O488*H488</f>
        <v>0</v>
      </c>
      <c r="Q488" s="223">
        <v>0</v>
      </c>
      <c r="R488" s="223">
        <f>Q488*H488</f>
        <v>0</v>
      </c>
      <c r="S488" s="223">
        <v>0</v>
      </c>
      <c r="T488" s="224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5" t="s">
        <v>131</v>
      </c>
      <c r="AT488" s="225" t="s">
        <v>126</v>
      </c>
      <c r="AU488" s="225" t="s">
        <v>81</v>
      </c>
      <c r="AY488" s="19" t="s">
        <v>123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9" t="s">
        <v>79</v>
      </c>
      <c r="BK488" s="226">
        <f>ROUND(I488*H488,2)</f>
        <v>0</v>
      </c>
      <c r="BL488" s="19" t="s">
        <v>131</v>
      </c>
      <c r="BM488" s="225" t="s">
        <v>634</v>
      </c>
    </row>
    <row r="489" s="2" customFormat="1">
      <c r="A489" s="40"/>
      <c r="B489" s="41"/>
      <c r="C489" s="42"/>
      <c r="D489" s="227" t="s">
        <v>133</v>
      </c>
      <c r="E489" s="42"/>
      <c r="F489" s="228" t="s">
        <v>635</v>
      </c>
      <c r="G489" s="42"/>
      <c r="H489" s="42"/>
      <c r="I489" s="229"/>
      <c r="J489" s="42"/>
      <c r="K489" s="42"/>
      <c r="L489" s="46"/>
      <c r="M489" s="230"/>
      <c r="N489" s="231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133</v>
      </c>
      <c r="AU489" s="19" t="s">
        <v>81</v>
      </c>
    </row>
    <row r="490" s="2" customFormat="1">
      <c r="A490" s="40"/>
      <c r="B490" s="41"/>
      <c r="C490" s="42"/>
      <c r="D490" s="232" t="s">
        <v>135</v>
      </c>
      <c r="E490" s="42"/>
      <c r="F490" s="233" t="s">
        <v>636</v>
      </c>
      <c r="G490" s="42"/>
      <c r="H490" s="42"/>
      <c r="I490" s="229"/>
      <c r="J490" s="42"/>
      <c r="K490" s="42"/>
      <c r="L490" s="46"/>
      <c r="M490" s="230"/>
      <c r="N490" s="231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135</v>
      </c>
      <c r="AU490" s="19" t="s">
        <v>81</v>
      </c>
    </row>
    <row r="491" s="13" customFormat="1">
      <c r="A491" s="13"/>
      <c r="B491" s="234"/>
      <c r="C491" s="235"/>
      <c r="D491" s="227" t="s">
        <v>137</v>
      </c>
      <c r="E491" s="236" t="s">
        <v>19</v>
      </c>
      <c r="F491" s="237" t="s">
        <v>467</v>
      </c>
      <c r="G491" s="235"/>
      <c r="H491" s="236" t="s">
        <v>19</v>
      </c>
      <c r="I491" s="238"/>
      <c r="J491" s="235"/>
      <c r="K491" s="235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137</v>
      </c>
      <c r="AU491" s="243" t="s">
        <v>81</v>
      </c>
      <c r="AV491" s="13" t="s">
        <v>79</v>
      </c>
      <c r="AW491" s="13" t="s">
        <v>34</v>
      </c>
      <c r="AX491" s="13" t="s">
        <v>72</v>
      </c>
      <c r="AY491" s="243" t="s">
        <v>123</v>
      </c>
    </row>
    <row r="492" s="14" customFormat="1">
      <c r="A492" s="14"/>
      <c r="B492" s="244"/>
      <c r="C492" s="245"/>
      <c r="D492" s="227" t="s">
        <v>137</v>
      </c>
      <c r="E492" s="246" t="s">
        <v>19</v>
      </c>
      <c r="F492" s="247" t="s">
        <v>637</v>
      </c>
      <c r="G492" s="245"/>
      <c r="H492" s="248">
        <v>10.699999999999999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137</v>
      </c>
      <c r="AU492" s="254" t="s">
        <v>81</v>
      </c>
      <c r="AV492" s="14" t="s">
        <v>81</v>
      </c>
      <c r="AW492" s="14" t="s">
        <v>34</v>
      </c>
      <c r="AX492" s="14" t="s">
        <v>72</v>
      </c>
      <c r="AY492" s="254" t="s">
        <v>123</v>
      </c>
    </row>
    <row r="493" s="15" customFormat="1">
      <c r="A493" s="15"/>
      <c r="B493" s="255"/>
      <c r="C493" s="256"/>
      <c r="D493" s="227" t="s">
        <v>137</v>
      </c>
      <c r="E493" s="257" t="s">
        <v>19</v>
      </c>
      <c r="F493" s="258" t="s">
        <v>141</v>
      </c>
      <c r="G493" s="256"/>
      <c r="H493" s="259">
        <v>10.699999999999999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5" t="s">
        <v>137</v>
      </c>
      <c r="AU493" s="265" t="s">
        <v>81</v>
      </c>
      <c r="AV493" s="15" t="s">
        <v>131</v>
      </c>
      <c r="AW493" s="15" t="s">
        <v>34</v>
      </c>
      <c r="AX493" s="15" t="s">
        <v>79</v>
      </c>
      <c r="AY493" s="265" t="s">
        <v>123</v>
      </c>
    </row>
    <row r="494" s="2" customFormat="1" ht="24.15" customHeight="1">
      <c r="A494" s="40"/>
      <c r="B494" s="41"/>
      <c r="C494" s="267" t="s">
        <v>638</v>
      </c>
      <c r="D494" s="267" t="s">
        <v>234</v>
      </c>
      <c r="E494" s="268" t="s">
        <v>639</v>
      </c>
      <c r="F494" s="269" t="s">
        <v>640</v>
      </c>
      <c r="G494" s="270" t="s">
        <v>164</v>
      </c>
      <c r="H494" s="271">
        <v>10.861000000000001</v>
      </c>
      <c r="I494" s="272"/>
      <c r="J494" s="273">
        <f>ROUND(I494*H494,2)</f>
        <v>0</v>
      </c>
      <c r="K494" s="269" t="s">
        <v>130</v>
      </c>
      <c r="L494" s="274"/>
      <c r="M494" s="275" t="s">
        <v>19</v>
      </c>
      <c r="N494" s="276" t="s">
        <v>43</v>
      </c>
      <c r="O494" s="86"/>
      <c r="P494" s="223">
        <f>O494*H494</f>
        <v>0</v>
      </c>
      <c r="Q494" s="223">
        <v>0.067500000000000004</v>
      </c>
      <c r="R494" s="223">
        <f>Q494*H494</f>
        <v>0.73311750000000009</v>
      </c>
      <c r="S494" s="223">
        <v>0</v>
      </c>
      <c r="T494" s="224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25" t="s">
        <v>215</v>
      </c>
      <c r="AT494" s="225" t="s">
        <v>234</v>
      </c>
      <c r="AU494" s="225" t="s">
        <v>81</v>
      </c>
      <c r="AY494" s="19" t="s">
        <v>123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9" t="s">
        <v>79</v>
      </c>
      <c r="BK494" s="226">
        <f>ROUND(I494*H494,2)</f>
        <v>0</v>
      </c>
      <c r="BL494" s="19" t="s">
        <v>131</v>
      </c>
      <c r="BM494" s="225" t="s">
        <v>641</v>
      </c>
    </row>
    <row r="495" s="2" customFormat="1">
      <c r="A495" s="40"/>
      <c r="B495" s="41"/>
      <c r="C495" s="42"/>
      <c r="D495" s="227" t="s">
        <v>133</v>
      </c>
      <c r="E495" s="42"/>
      <c r="F495" s="228" t="s">
        <v>640</v>
      </c>
      <c r="G495" s="42"/>
      <c r="H495" s="42"/>
      <c r="I495" s="229"/>
      <c r="J495" s="42"/>
      <c r="K495" s="42"/>
      <c r="L495" s="46"/>
      <c r="M495" s="230"/>
      <c r="N495" s="231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133</v>
      </c>
      <c r="AU495" s="19" t="s">
        <v>81</v>
      </c>
    </row>
    <row r="496" s="13" customFormat="1">
      <c r="A496" s="13"/>
      <c r="B496" s="234"/>
      <c r="C496" s="235"/>
      <c r="D496" s="227" t="s">
        <v>137</v>
      </c>
      <c r="E496" s="236" t="s">
        <v>19</v>
      </c>
      <c r="F496" s="237" t="s">
        <v>642</v>
      </c>
      <c r="G496" s="235"/>
      <c r="H496" s="236" t="s">
        <v>19</v>
      </c>
      <c r="I496" s="238"/>
      <c r="J496" s="235"/>
      <c r="K496" s="235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137</v>
      </c>
      <c r="AU496" s="243" t="s">
        <v>81</v>
      </c>
      <c r="AV496" s="13" t="s">
        <v>79</v>
      </c>
      <c r="AW496" s="13" t="s">
        <v>34</v>
      </c>
      <c r="AX496" s="13" t="s">
        <v>72</v>
      </c>
      <c r="AY496" s="243" t="s">
        <v>123</v>
      </c>
    </row>
    <row r="497" s="13" customFormat="1">
      <c r="A497" s="13"/>
      <c r="B497" s="234"/>
      <c r="C497" s="235"/>
      <c r="D497" s="227" t="s">
        <v>137</v>
      </c>
      <c r="E497" s="236" t="s">
        <v>19</v>
      </c>
      <c r="F497" s="237" t="s">
        <v>239</v>
      </c>
      <c r="G497" s="235"/>
      <c r="H497" s="236" t="s">
        <v>19</v>
      </c>
      <c r="I497" s="238"/>
      <c r="J497" s="235"/>
      <c r="K497" s="235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137</v>
      </c>
      <c r="AU497" s="243" t="s">
        <v>81</v>
      </c>
      <c r="AV497" s="13" t="s">
        <v>79</v>
      </c>
      <c r="AW497" s="13" t="s">
        <v>34</v>
      </c>
      <c r="AX497" s="13" t="s">
        <v>72</v>
      </c>
      <c r="AY497" s="243" t="s">
        <v>123</v>
      </c>
    </row>
    <row r="498" s="14" customFormat="1">
      <c r="A498" s="14"/>
      <c r="B498" s="244"/>
      <c r="C498" s="245"/>
      <c r="D498" s="227" t="s">
        <v>137</v>
      </c>
      <c r="E498" s="246" t="s">
        <v>19</v>
      </c>
      <c r="F498" s="247" t="s">
        <v>637</v>
      </c>
      <c r="G498" s="245"/>
      <c r="H498" s="248">
        <v>10.699999999999999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137</v>
      </c>
      <c r="AU498" s="254" t="s">
        <v>81</v>
      </c>
      <c r="AV498" s="14" t="s">
        <v>81</v>
      </c>
      <c r="AW498" s="14" t="s">
        <v>34</v>
      </c>
      <c r="AX498" s="14" t="s">
        <v>72</v>
      </c>
      <c r="AY498" s="254" t="s">
        <v>123</v>
      </c>
    </row>
    <row r="499" s="15" customFormat="1">
      <c r="A499" s="15"/>
      <c r="B499" s="255"/>
      <c r="C499" s="256"/>
      <c r="D499" s="227" t="s">
        <v>137</v>
      </c>
      <c r="E499" s="257" t="s">
        <v>19</v>
      </c>
      <c r="F499" s="258" t="s">
        <v>141</v>
      </c>
      <c r="G499" s="256"/>
      <c r="H499" s="259">
        <v>10.699999999999999</v>
      </c>
      <c r="I499" s="260"/>
      <c r="J499" s="256"/>
      <c r="K499" s="256"/>
      <c r="L499" s="261"/>
      <c r="M499" s="262"/>
      <c r="N499" s="263"/>
      <c r="O499" s="263"/>
      <c r="P499" s="263"/>
      <c r="Q499" s="263"/>
      <c r="R499" s="263"/>
      <c r="S499" s="263"/>
      <c r="T499" s="264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5" t="s">
        <v>137</v>
      </c>
      <c r="AU499" s="265" t="s">
        <v>81</v>
      </c>
      <c r="AV499" s="15" t="s">
        <v>131</v>
      </c>
      <c r="AW499" s="15" t="s">
        <v>34</v>
      </c>
      <c r="AX499" s="15" t="s">
        <v>79</v>
      </c>
      <c r="AY499" s="265" t="s">
        <v>123</v>
      </c>
    </row>
    <row r="500" s="14" customFormat="1">
      <c r="A500" s="14"/>
      <c r="B500" s="244"/>
      <c r="C500" s="245"/>
      <c r="D500" s="227" t="s">
        <v>137</v>
      </c>
      <c r="E500" s="245"/>
      <c r="F500" s="247" t="s">
        <v>643</v>
      </c>
      <c r="G500" s="245"/>
      <c r="H500" s="248">
        <v>10.861000000000001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137</v>
      </c>
      <c r="AU500" s="254" t="s">
        <v>81</v>
      </c>
      <c r="AV500" s="14" t="s">
        <v>81</v>
      </c>
      <c r="AW500" s="14" t="s">
        <v>4</v>
      </c>
      <c r="AX500" s="14" t="s">
        <v>79</v>
      </c>
      <c r="AY500" s="254" t="s">
        <v>123</v>
      </c>
    </row>
    <row r="501" s="2" customFormat="1" ht="16.5" customHeight="1">
      <c r="A501" s="40"/>
      <c r="B501" s="41"/>
      <c r="C501" s="214" t="s">
        <v>644</v>
      </c>
      <c r="D501" s="214" t="s">
        <v>126</v>
      </c>
      <c r="E501" s="215" t="s">
        <v>645</v>
      </c>
      <c r="F501" s="216" t="s">
        <v>646</v>
      </c>
      <c r="G501" s="217" t="s">
        <v>303</v>
      </c>
      <c r="H501" s="218">
        <v>7.2000000000000002</v>
      </c>
      <c r="I501" s="219"/>
      <c r="J501" s="220">
        <f>ROUND(I501*H501,2)</f>
        <v>0</v>
      </c>
      <c r="K501" s="216" t="s">
        <v>130</v>
      </c>
      <c r="L501" s="46"/>
      <c r="M501" s="221" t="s">
        <v>19</v>
      </c>
      <c r="N501" s="222" t="s">
        <v>43</v>
      </c>
      <c r="O501" s="86"/>
      <c r="P501" s="223">
        <f>O501*H501</f>
        <v>0</v>
      </c>
      <c r="Q501" s="223">
        <v>0.12</v>
      </c>
      <c r="R501" s="223">
        <f>Q501*H501</f>
        <v>0.86399999999999999</v>
      </c>
      <c r="S501" s="223">
        <v>2.2000000000000002</v>
      </c>
      <c r="T501" s="224">
        <f>S501*H501</f>
        <v>15.840000000000002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25" t="s">
        <v>131</v>
      </c>
      <c r="AT501" s="225" t="s">
        <v>126</v>
      </c>
      <c r="AU501" s="225" t="s">
        <v>81</v>
      </c>
      <c r="AY501" s="19" t="s">
        <v>123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9" t="s">
        <v>79</v>
      </c>
      <c r="BK501" s="226">
        <f>ROUND(I501*H501,2)</f>
        <v>0</v>
      </c>
      <c r="BL501" s="19" t="s">
        <v>131</v>
      </c>
      <c r="BM501" s="225" t="s">
        <v>647</v>
      </c>
    </row>
    <row r="502" s="2" customFormat="1">
      <c r="A502" s="40"/>
      <c r="B502" s="41"/>
      <c r="C502" s="42"/>
      <c r="D502" s="227" t="s">
        <v>133</v>
      </c>
      <c r="E502" s="42"/>
      <c r="F502" s="228" t="s">
        <v>648</v>
      </c>
      <c r="G502" s="42"/>
      <c r="H502" s="42"/>
      <c r="I502" s="229"/>
      <c r="J502" s="42"/>
      <c r="K502" s="42"/>
      <c r="L502" s="46"/>
      <c r="M502" s="230"/>
      <c r="N502" s="231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133</v>
      </c>
      <c r="AU502" s="19" t="s">
        <v>81</v>
      </c>
    </row>
    <row r="503" s="2" customFormat="1">
      <c r="A503" s="40"/>
      <c r="B503" s="41"/>
      <c r="C503" s="42"/>
      <c r="D503" s="232" t="s">
        <v>135</v>
      </c>
      <c r="E503" s="42"/>
      <c r="F503" s="233" t="s">
        <v>649</v>
      </c>
      <c r="G503" s="42"/>
      <c r="H503" s="42"/>
      <c r="I503" s="229"/>
      <c r="J503" s="42"/>
      <c r="K503" s="42"/>
      <c r="L503" s="46"/>
      <c r="M503" s="230"/>
      <c r="N503" s="231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135</v>
      </c>
      <c r="AU503" s="19" t="s">
        <v>81</v>
      </c>
    </row>
    <row r="504" s="13" customFormat="1">
      <c r="A504" s="13"/>
      <c r="B504" s="234"/>
      <c r="C504" s="235"/>
      <c r="D504" s="227" t="s">
        <v>137</v>
      </c>
      <c r="E504" s="236" t="s">
        <v>19</v>
      </c>
      <c r="F504" s="237" t="s">
        <v>342</v>
      </c>
      <c r="G504" s="235"/>
      <c r="H504" s="236" t="s">
        <v>19</v>
      </c>
      <c r="I504" s="238"/>
      <c r="J504" s="235"/>
      <c r="K504" s="235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137</v>
      </c>
      <c r="AU504" s="243" t="s">
        <v>81</v>
      </c>
      <c r="AV504" s="13" t="s">
        <v>79</v>
      </c>
      <c r="AW504" s="13" t="s">
        <v>34</v>
      </c>
      <c r="AX504" s="13" t="s">
        <v>72</v>
      </c>
      <c r="AY504" s="243" t="s">
        <v>123</v>
      </c>
    </row>
    <row r="505" s="13" customFormat="1">
      <c r="A505" s="13"/>
      <c r="B505" s="234"/>
      <c r="C505" s="235"/>
      <c r="D505" s="227" t="s">
        <v>137</v>
      </c>
      <c r="E505" s="236" t="s">
        <v>19</v>
      </c>
      <c r="F505" s="237" t="s">
        <v>650</v>
      </c>
      <c r="G505" s="235"/>
      <c r="H505" s="236" t="s">
        <v>19</v>
      </c>
      <c r="I505" s="238"/>
      <c r="J505" s="235"/>
      <c r="K505" s="235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137</v>
      </c>
      <c r="AU505" s="243" t="s">
        <v>81</v>
      </c>
      <c r="AV505" s="13" t="s">
        <v>79</v>
      </c>
      <c r="AW505" s="13" t="s">
        <v>34</v>
      </c>
      <c r="AX505" s="13" t="s">
        <v>72</v>
      </c>
      <c r="AY505" s="243" t="s">
        <v>123</v>
      </c>
    </row>
    <row r="506" s="14" customFormat="1">
      <c r="A506" s="14"/>
      <c r="B506" s="244"/>
      <c r="C506" s="245"/>
      <c r="D506" s="227" t="s">
        <v>137</v>
      </c>
      <c r="E506" s="246" t="s">
        <v>19</v>
      </c>
      <c r="F506" s="247" t="s">
        <v>651</v>
      </c>
      <c r="G506" s="245"/>
      <c r="H506" s="248">
        <v>7.2000000000000002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137</v>
      </c>
      <c r="AU506" s="254" t="s">
        <v>81</v>
      </c>
      <c r="AV506" s="14" t="s">
        <v>81</v>
      </c>
      <c r="AW506" s="14" t="s">
        <v>34</v>
      </c>
      <c r="AX506" s="14" t="s">
        <v>72</v>
      </c>
      <c r="AY506" s="254" t="s">
        <v>123</v>
      </c>
    </row>
    <row r="507" s="15" customFormat="1">
      <c r="A507" s="15"/>
      <c r="B507" s="255"/>
      <c r="C507" s="256"/>
      <c r="D507" s="227" t="s">
        <v>137</v>
      </c>
      <c r="E507" s="257" t="s">
        <v>19</v>
      </c>
      <c r="F507" s="258" t="s">
        <v>141</v>
      </c>
      <c r="G507" s="256"/>
      <c r="H507" s="259">
        <v>7.2000000000000002</v>
      </c>
      <c r="I507" s="260"/>
      <c r="J507" s="256"/>
      <c r="K507" s="256"/>
      <c r="L507" s="261"/>
      <c r="M507" s="262"/>
      <c r="N507" s="263"/>
      <c r="O507" s="263"/>
      <c r="P507" s="263"/>
      <c r="Q507" s="263"/>
      <c r="R507" s="263"/>
      <c r="S507" s="263"/>
      <c r="T507" s="264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5" t="s">
        <v>137</v>
      </c>
      <c r="AU507" s="265" t="s">
        <v>81</v>
      </c>
      <c r="AV507" s="15" t="s">
        <v>131</v>
      </c>
      <c r="AW507" s="15" t="s">
        <v>34</v>
      </c>
      <c r="AX507" s="15" t="s">
        <v>79</v>
      </c>
      <c r="AY507" s="265" t="s">
        <v>123</v>
      </c>
    </row>
    <row r="508" s="2" customFormat="1" ht="21.75" customHeight="1">
      <c r="A508" s="40"/>
      <c r="B508" s="41"/>
      <c r="C508" s="214" t="s">
        <v>652</v>
      </c>
      <c r="D508" s="214" t="s">
        <v>126</v>
      </c>
      <c r="E508" s="215" t="s">
        <v>653</v>
      </c>
      <c r="F508" s="216" t="s">
        <v>654</v>
      </c>
      <c r="G508" s="217" t="s">
        <v>164</v>
      </c>
      <c r="H508" s="218">
        <v>9.8000000000000007</v>
      </c>
      <c r="I508" s="219"/>
      <c r="J508" s="220">
        <f>ROUND(I508*H508,2)</f>
        <v>0</v>
      </c>
      <c r="K508" s="216" t="s">
        <v>130</v>
      </c>
      <c r="L508" s="46"/>
      <c r="M508" s="221" t="s">
        <v>19</v>
      </c>
      <c r="N508" s="222" t="s">
        <v>43</v>
      </c>
      <c r="O508" s="86"/>
      <c r="P508" s="223">
        <f>O508*H508</f>
        <v>0</v>
      </c>
      <c r="Q508" s="223">
        <v>0</v>
      </c>
      <c r="R508" s="223">
        <f>Q508*H508</f>
        <v>0</v>
      </c>
      <c r="S508" s="223">
        <v>3.0600000000000001</v>
      </c>
      <c r="T508" s="224">
        <f>S508*H508</f>
        <v>29.988000000000003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25" t="s">
        <v>131</v>
      </c>
      <c r="AT508" s="225" t="s">
        <v>126</v>
      </c>
      <c r="AU508" s="225" t="s">
        <v>81</v>
      </c>
      <c r="AY508" s="19" t="s">
        <v>123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9" t="s">
        <v>79</v>
      </c>
      <c r="BK508" s="226">
        <f>ROUND(I508*H508,2)</f>
        <v>0</v>
      </c>
      <c r="BL508" s="19" t="s">
        <v>131</v>
      </c>
      <c r="BM508" s="225" t="s">
        <v>655</v>
      </c>
    </row>
    <row r="509" s="2" customFormat="1">
      <c r="A509" s="40"/>
      <c r="B509" s="41"/>
      <c r="C509" s="42"/>
      <c r="D509" s="227" t="s">
        <v>133</v>
      </c>
      <c r="E509" s="42"/>
      <c r="F509" s="228" t="s">
        <v>656</v>
      </c>
      <c r="G509" s="42"/>
      <c r="H509" s="42"/>
      <c r="I509" s="229"/>
      <c r="J509" s="42"/>
      <c r="K509" s="42"/>
      <c r="L509" s="46"/>
      <c r="M509" s="230"/>
      <c r="N509" s="231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133</v>
      </c>
      <c r="AU509" s="19" t="s">
        <v>81</v>
      </c>
    </row>
    <row r="510" s="2" customFormat="1">
      <c r="A510" s="40"/>
      <c r="B510" s="41"/>
      <c r="C510" s="42"/>
      <c r="D510" s="232" t="s">
        <v>135</v>
      </c>
      <c r="E510" s="42"/>
      <c r="F510" s="233" t="s">
        <v>657</v>
      </c>
      <c r="G510" s="42"/>
      <c r="H510" s="42"/>
      <c r="I510" s="229"/>
      <c r="J510" s="42"/>
      <c r="K510" s="42"/>
      <c r="L510" s="46"/>
      <c r="M510" s="230"/>
      <c r="N510" s="231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135</v>
      </c>
      <c r="AU510" s="19" t="s">
        <v>81</v>
      </c>
    </row>
    <row r="511" s="13" customFormat="1">
      <c r="A511" s="13"/>
      <c r="B511" s="234"/>
      <c r="C511" s="235"/>
      <c r="D511" s="227" t="s">
        <v>137</v>
      </c>
      <c r="E511" s="236" t="s">
        <v>19</v>
      </c>
      <c r="F511" s="237" t="s">
        <v>342</v>
      </c>
      <c r="G511" s="235"/>
      <c r="H511" s="236" t="s">
        <v>19</v>
      </c>
      <c r="I511" s="238"/>
      <c r="J511" s="235"/>
      <c r="K511" s="235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137</v>
      </c>
      <c r="AU511" s="243" t="s">
        <v>81</v>
      </c>
      <c r="AV511" s="13" t="s">
        <v>79</v>
      </c>
      <c r="AW511" s="13" t="s">
        <v>34</v>
      </c>
      <c r="AX511" s="13" t="s">
        <v>72</v>
      </c>
      <c r="AY511" s="243" t="s">
        <v>123</v>
      </c>
    </row>
    <row r="512" s="13" customFormat="1">
      <c r="A512" s="13"/>
      <c r="B512" s="234"/>
      <c r="C512" s="235"/>
      <c r="D512" s="227" t="s">
        <v>137</v>
      </c>
      <c r="E512" s="236" t="s">
        <v>19</v>
      </c>
      <c r="F512" s="237" t="s">
        <v>658</v>
      </c>
      <c r="G512" s="235"/>
      <c r="H512" s="236" t="s">
        <v>19</v>
      </c>
      <c r="I512" s="238"/>
      <c r="J512" s="235"/>
      <c r="K512" s="235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137</v>
      </c>
      <c r="AU512" s="243" t="s">
        <v>81</v>
      </c>
      <c r="AV512" s="13" t="s">
        <v>79</v>
      </c>
      <c r="AW512" s="13" t="s">
        <v>34</v>
      </c>
      <c r="AX512" s="13" t="s">
        <v>72</v>
      </c>
      <c r="AY512" s="243" t="s">
        <v>123</v>
      </c>
    </row>
    <row r="513" s="14" customFormat="1">
      <c r="A513" s="14"/>
      <c r="B513" s="244"/>
      <c r="C513" s="245"/>
      <c r="D513" s="227" t="s">
        <v>137</v>
      </c>
      <c r="E513" s="246" t="s">
        <v>19</v>
      </c>
      <c r="F513" s="247" t="s">
        <v>659</v>
      </c>
      <c r="G513" s="245"/>
      <c r="H513" s="248">
        <v>9.8000000000000007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137</v>
      </c>
      <c r="AU513" s="254" t="s">
        <v>81</v>
      </c>
      <c r="AV513" s="14" t="s">
        <v>81</v>
      </c>
      <c r="AW513" s="14" t="s">
        <v>34</v>
      </c>
      <c r="AX513" s="14" t="s">
        <v>72</v>
      </c>
      <c r="AY513" s="254" t="s">
        <v>123</v>
      </c>
    </row>
    <row r="514" s="15" customFormat="1">
      <c r="A514" s="15"/>
      <c r="B514" s="255"/>
      <c r="C514" s="256"/>
      <c r="D514" s="227" t="s">
        <v>137</v>
      </c>
      <c r="E514" s="257" t="s">
        <v>19</v>
      </c>
      <c r="F514" s="258" t="s">
        <v>141</v>
      </c>
      <c r="G514" s="256"/>
      <c r="H514" s="259">
        <v>9.8000000000000007</v>
      </c>
      <c r="I514" s="260"/>
      <c r="J514" s="256"/>
      <c r="K514" s="256"/>
      <c r="L514" s="261"/>
      <c r="M514" s="262"/>
      <c r="N514" s="263"/>
      <c r="O514" s="263"/>
      <c r="P514" s="263"/>
      <c r="Q514" s="263"/>
      <c r="R514" s="263"/>
      <c r="S514" s="263"/>
      <c r="T514" s="264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5" t="s">
        <v>137</v>
      </c>
      <c r="AU514" s="265" t="s">
        <v>81</v>
      </c>
      <c r="AV514" s="15" t="s">
        <v>131</v>
      </c>
      <c r="AW514" s="15" t="s">
        <v>34</v>
      </c>
      <c r="AX514" s="15" t="s">
        <v>79</v>
      </c>
      <c r="AY514" s="265" t="s">
        <v>123</v>
      </c>
    </row>
    <row r="515" s="2" customFormat="1" ht="24.15" customHeight="1">
      <c r="A515" s="40"/>
      <c r="B515" s="41"/>
      <c r="C515" s="214" t="s">
        <v>660</v>
      </c>
      <c r="D515" s="214" t="s">
        <v>126</v>
      </c>
      <c r="E515" s="215" t="s">
        <v>661</v>
      </c>
      <c r="F515" s="216" t="s">
        <v>662</v>
      </c>
      <c r="G515" s="217" t="s">
        <v>164</v>
      </c>
      <c r="H515" s="218">
        <v>0.20000000000000001</v>
      </c>
      <c r="I515" s="219"/>
      <c r="J515" s="220">
        <f>ROUND(I515*H515,2)</f>
        <v>0</v>
      </c>
      <c r="K515" s="216" t="s">
        <v>130</v>
      </c>
      <c r="L515" s="46"/>
      <c r="M515" s="221" t="s">
        <v>19</v>
      </c>
      <c r="N515" s="222" t="s">
        <v>43</v>
      </c>
      <c r="O515" s="86"/>
      <c r="P515" s="223">
        <f>O515*H515</f>
        <v>0</v>
      </c>
      <c r="Q515" s="223">
        <v>0.0027899999999999999</v>
      </c>
      <c r="R515" s="223">
        <f>Q515*H515</f>
        <v>0.00055800000000000001</v>
      </c>
      <c r="S515" s="223">
        <v>0.056000000000000001</v>
      </c>
      <c r="T515" s="224">
        <f>S515*H515</f>
        <v>0.011200000000000002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25" t="s">
        <v>131</v>
      </c>
      <c r="AT515" s="225" t="s">
        <v>126</v>
      </c>
      <c r="AU515" s="225" t="s">
        <v>81</v>
      </c>
      <c r="AY515" s="19" t="s">
        <v>123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9" t="s">
        <v>79</v>
      </c>
      <c r="BK515" s="226">
        <f>ROUND(I515*H515,2)</f>
        <v>0</v>
      </c>
      <c r="BL515" s="19" t="s">
        <v>131</v>
      </c>
      <c r="BM515" s="225" t="s">
        <v>663</v>
      </c>
    </row>
    <row r="516" s="2" customFormat="1">
      <c r="A516" s="40"/>
      <c r="B516" s="41"/>
      <c r="C516" s="42"/>
      <c r="D516" s="227" t="s">
        <v>133</v>
      </c>
      <c r="E516" s="42"/>
      <c r="F516" s="228" t="s">
        <v>664</v>
      </c>
      <c r="G516" s="42"/>
      <c r="H516" s="42"/>
      <c r="I516" s="229"/>
      <c r="J516" s="42"/>
      <c r="K516" s="42"/>
      <c r="L516" s="46"/>
      <c r="M516" s="230"/>
      <c r="N516" s="231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133</v>
      </c>
      <c r="AU516" s="19" t="s">
        <v>81</v>
      </c>
    </row>
    <row r="517" s="2" customFormat="1">
      <c r="A517" s="40"/>
      <c r="B517" s="41"/>
      <c r="C517" s="42"/>
      <c r="D517" s="232" t="s">
        <v>135</v>
      </c>
      <c r="E517" s="42"/>
      <c r="F517" s="233" t="s">
        <v>665</v>
      </c>
      <c r="G517" s="42"/>
      <c r="H517" s="42"/>
      <c r="I517" s="229"/>
      <c r="J517" s="42"/>
      <c r="K517" s="42"/>
      <c r="L517" s="46"/>
      <c r="M517" s="230"/>
      <c r="N517" s="231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135</v>
      </c>
      <c r="AU517" s="19" t="s">
        <v>81</v>
      </c>
    </row>
    <row r="518" s="13" customFormat="1">
      <c r="A518" s="13"/>
      <c r="B518" s="234"/>
      <c r="C518" s="235"/>
      <c r="D518" s="227" t="s">
        <v>137</v>
      </c>
      <c r="E518" s="236" t="s">
        <v>19</v>
      </c>
      <c r="F518" s="237" t="s">
        <v>138</v>
      </c>
      <c r="G518" s="235"/>
      <c r="H518" s="236" t="s">
        <v>19</v>
      </c>
      <c r="I518" s="238"/>
      <c r="J518" s="235"/>
      <c r="K518" s="235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137</v>
      </c>
      <c r="AU518" s="243" t="s">
        <v>81</v>
      </c>
      <c r="AV518" s="13" t="s">
        <v>79</v>
      </c>
      <c r="AW518" s="13" t="s">
        <v>34</v>
      </c>
      <c r="AX518" s="13" t="s">
        <v>72</v>
      </c>
      <c r="AY518" s="243" t="s">
        <v>123</v>
      </c>
    </row>
    <row r="519" s="13" customFormat="1">
      <c r="A519" s="13"/>
      <c r="B519" s="234"/>
      <c r="C519" s="235"/>
      <c r="D519" s="227" t="s">
        <v>137</v>
      </c>
      <c r="E519" s="236" t="s">
        <v>19</v>
      </c>
      <c r="F519" s="237" t="s">
        <v>666</v>
      </c>
      <c r="G519" s="235"/>
      <c r="H519" s="236" t="s">
        <v>19</v>
      </c>
      <c r="I519" s="238"/>
      <c r="J519" s="235"/>
      <c r="K519" s="235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137</v>
      </c>
      <c r="AU519" s="243" t="s">
        <v>81</v>
      </c>
      <c r="AV519" s="13" t="s">
        <v>79</v>
      </c>
      <c r="AW519" s="13" t="s">
        <v>34</v>
      </c>
      <c r="AX519" s="13" t="s">
        <v>72</v>
      </c>
      <c r="AY519" s="243" t="s">
        <v>123</v>
      </c>
    </row>
    <row r="520" s="14" customFormat="1">
      <c r="A520" s="14"/>
      <c r="B520" s="244"/>
      <c r="C520" s="245"/>
      <c r="D520" s="227" t="s">
        <v>137</v>
      </c>
      <c r="E520" s="246" t="s">
        <v>19</v>
      </c>
      <c r="F520" s="247" t="s">
        <v>667</v>
      </c>
      <c r="G520" s="245"/>
      <c r="H520" s="248">
        <v>0.20000000000000001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137</v>
      </c>
      <c r="AU520" s="254" t="s">
        <v>81</v>
      </c>
      <c r="AV520" s="14" t="s">
        <v>81</v>
      </c>
      <c r="AW520" s="14" t="s">
        <v>34</v>
      </c>
      <c r="AX520" s="14" t="s">
        <v>72</v>
      </c>
      <c r="AY520" s="254" t="s">
        <v>123</v>
      </c>
    </row>
    <row r="521" s="15" customFormat="1">
      <c r="A521" s="15"/>
      <c r="B521" s="255"/>
      <c r="C521" s="256"/>
      <c r="D521" s="227" t="s">
        <v>137</v>
      </c>
      <c r="E521" s="257" t="s">
        <v>19</v>
      </c>
      <c r="F521" s="258" t="s">
        <v>141</v>
      </c>
      <c r="G521" s="256"/>
      <c r="H521" s="259">
        <v>0.20000000000000001</v>
      </c>
      <c r="I521" s="260"/>
      <c r="J521" s="256"/>
      <c r="K521" s="256"/>
      <c r="L521" s="261"/>
      <c r="M521" s="262"/>
      <c r="N521" s="263"/>
      <c r="O521" s="263"/>
      <c r="P521" s="263"/>
      <c r="Q521" s="263"/>
      <c r="R521" s="263"/>
      <c r="S521" s="263"/>
      <c r="T521" s="26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5" t="s">
        <v>137</v>
      </c>
      <c r="AU521" s="265" t="s">
        <v>81</v>
      </c>
      <c r="AV521" s="15" t="s">
        <v>131</v>
      </c>
      <c r="AW521" s="15" t="s">
        <v>34</v>
      </c>
      <c r="AX521" s="15" t="s">
        <v>79</v>
      </c>
      <c r="AY521" s="265" t="s">
        <v>123</v>
      </c>
    </row>
    <row r="522" s="12" customFormat="1" ht="22.8" customHeight="1">
      <c r="A522" s="12"/>
      <c r="B522" s="198"/>
      <c r="C522" s="199"/>
      <c r="D522" s="200" t="s">
        <v>71</v>
      </c>
      <c r="E522" s="212" t="s">
        <v>246</v>
      </c>
      <c r="F522" s="212" t="s">
        <v>247</v>
      </c>
      <c r="G522" s="199"/>
      <c r="H522" s="199"/>
      <c r="I522" s="202"/>
      <c r="J522" s="213">
        <f>BK522</f>
        <v>0</v>
      </c>
      <c r="K522" s="199"/>
      <c r="L522" s="204"/>
      <c r="M522" s="205"/>
      <c r="N522" s="206"/>
      <c r="O522" s="206"/>
      <c r="P522" s="207">
        <f>SUM(P523:P542)</f>
        <v>0</v>
      </c>
      <c r="Q522" s="206"/>
      <c r="R522" s="207">
        <f>SUM(R523:R542)</f>
        <v>0</v>
      </c>
      <c r="S522" s="206"/>
      <c r="T522" s="208">
        <f>SUM(T523:T542)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9" t="s">
        <v>79</v>
      </c>
      <c r="AT522" s="210" t="s">
        <v>71</v>
      </c>
      <c r="AU522" s="210" t="s">
        <v>79</v>
      </c>
      <c r="AY522" s="209" t="s">
        <v>123</v>
      </c>
      <c r="BK522" s="211">
        <f>SUM(BK523:BK542)</f>
        <v>0</v>
      </c>
    </row>
    <row r="523" s="2" customFormat="1" ht="16.5" customHeight="1">
      <c r="A523" s="40"/>
      <c r="B523" s="41"/>
      <c r="C523" s="214" t="s">
        <v>668</v>
      </c>
      <c r="D523" s="214" t="s">
        <v>126</v>
      </c>
      <c r="E523" s="215" t="s">
        <v>669</v>
      </c>
      <c r="F523" s="216" t="s">
        <v>670</v>
      </c>
      <c r="G523" s="217" t="s">
        <v>250</v>
      </c>
      <c r="H523" s="218">
        <v>45.828000000000003</v>
      </c>
      <c r="I523" s="219"/>
      <c r="J523" s="220">
        <f>ROUND(I523*H523,2)</f>
        <v>0</v>
      </c>
      <c r="K523" s="216" t="s">
        <v>130</v>
      </c>
      <c r="L523" s="46"/>
      <c r="M523" s="221" t="s">
        <v>19</v>
      </c>
      <c r="N523" s="222" t="s">
        <v>43</v>
      </c>
      <c r="O523" s="86"/>
      <c r="P523" s="223">
        <f>O523*H523</f>
        <v>0</v>
      </c>
      <c r="Q523" s="223">
        <v>0</v>
      </c>
      <c r="R523" s="223">
        <f>Q523*H523</f>
        <v>0</v>
      </c>
      <c r="S523" s="223">
        <v>0</v>
      </c>
      <c r="T523" s="224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25" t="s">
        <v>131</v>
      </c>
      <c r="AT523" s="225" t="s">
        <v>126</v>
      </c>
      <c r="AU523" s="225" t="s">
        <v>81</v>
      </c>
      <c r="AY523" s="19" t="s">
        <v>123</v>
      </c>
      <c r="BE523" s="226">
        <f>IF(N523="základní",J523,0)</f>
        <v>0</v>
      </c>
      <c r="BF523" s="226">
        <f>IF(N523="snížená",J523,0)</f>
        <v>0</v>
      </c>
      <c r="BG523" s="226">
        <f>IF(N523="zákl. přenesená",J523,0)</f>
        <v>0</v>
      </c>
      <c r="BH523" s="226">
        <f>IF(N523="sníž. přenesená",J523,0)</f>
        <v>0</v>
      </c>
      <c r="BI523" s="226">
        <f>IF(N523="nulová",J523,0)</f>
        <v>0</v>
      </c>
      <c r="BJ523" s="19" t="s">
        <v>79</v>
      </c>
      <c r="BK523" s="226">
        <f>ROUND(I523*H523,2)</f>
        <v>0</v>
      </c>
      <c r="BL523" s="19" t="s">
        <v>131</v>
      </c>
      <c r="BM523" s="225" t="s">
        <v>671</v>
      </c>
    </row>
    <row r="524" s="2" customFormat="1">
      <c r="A524" s="40"/>
      <c r="B524" s="41"/>
      <c r="C524" s="42"/>
      <c r="D524" s="227" t="s">
        <v>133</v>
      </c>
      <c r="E524" s="42"/>
      <c r="F524" s="228" t="s">
        <v>672</v>
      </c>
      <c r="G524" s="42"/>
      <c r="H524" s="42"/>
      <c r="I524" s="229"/>
      <c r="J524" s="42"/>
      <c r="K524" s="42"/>
      <c r="L524" s="46"/>
      <c r="M524" s="230"/>
      <c r="N524" s="231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133</v>
      </c>
      <c r="AU524" s="19" t="s">
        <v>81</v>
      </c>
    </row>
    <row r="525" s="2" customFormat="1">
      <c r="A525" s="40"/>
      <c r="B525" s="41"/>
      <c r="C525" s="42"/>
      <c r="D525" s="232" t="s">
        <v>135</v>
      </c>
      <c r="E525" s="42"/>
      <c r="F525" s="233" t="s">
        <v>673</v>
      </c>
      <c r="G525" s="42"/>
      <c r="H525" s="42"/>
      <c r="I525" s="229"/>
      <c r="J525" s="42"/>
      <c r="K525" s="42"/>
      <c r="L525" s="46"/>
      <c r="M525" s="230"/>
      <c r="N525" s="231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135</v>
      </c>
      <c r="AU525" s="19" t="s">
        <v>81</v>
      </c>
    </row>
    <row r="526" s="13" customFormat="1">
      <c r="A526" s="13"/>
      <c r="B526" s="234"/>
      <c r="C526" s="235"/>
      <c r="D526" s="227" t="s">
        <v>137</v>
      </c>
      <c r="E526" s="236" t="s">
        <v>19</v>
      </c>
      <c r="F526" s="237" t="s">
        <v>138</v>
      </c>
      <c r="G526" s="235"/>
      <c r="H526" s="236" t="s">
        <v>19</v>
      </c>
      <c r="I526" s="238"/>
      <c r="J526" s="235"/>
      <c r="K526" s="235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137</v>
      </c>
      <c r="AU526" s="243" t="s">
        <v>81</v>
      </c>
      <c r="AV526" s="13" t="s">
        <v>79</v>
      </c>
      <c r="AW526" s="13" t="s">
        <v>34</v>
      </c>
      <c r="AX526" s="13" t="s">
        <v>72</v>
      </c>
      <c r="AY526" s="243" t="s">
        <v>123</v>
      </c>
    </row>
    <row r="527" s="13" customFormat="1">
      <c r="A527" s="13"/>
      <c r="B527" s="234"/>
      <c r="C527" s="235"/>
      <c r="D527" s="227" t="s">
        <v>137</v>
      </c>
      <c r="E527" s="236" t="s">
        <v>19</v>
      </c>
      <c r="F527" s="237" t="s">
        <v>396</v>
      </c>
      <c r="G527" s="235"/>
      <c r="H527" s="236" t="s">
        <v>19</v>
      </c>
      <c r="I527" s="238"/>
      <c r="J527" s="235"/>
      <c r="K527" s="235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137</v>
      </c>
      <c r="AU527" s="243" t="s">
        <v>81</v>
      </c>
      <c r="AV527" s="13" t="s">
        <v>79</v>
      </c>
      <c r="AW527" s="13" t="s">
        <v>34</v>
      </c>
      <c r="AX527" s="13" t="s">
        <v>72</v>
      </c>
      <c r="AY527" s="243" t="s">
        <v>123</v>
      </c>
    </row>
    <row r="528" s="14" customFormat="1">
      <c r="A528" s="14"/>
      <c r="B528" s="244"/>
      <c r="C528" s="245"/>
      <c r="D528" s="227" t="s">
        <v>137</v>
      </c>
      <c r="E528" s="246" t="s">
        <v>19</v>
      </c>
      <c r="F528" s="247" t="s">
        <v>674</v>
      </c>
      <c r="G528" s="245"/>
      <c r="H528" s="248">
        <v>45.828000000000003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137</v>
      </c>
      <c r="AU528" s="254" t="s">
        <v>81</v>
      </c>
      <c r="AV528" s="14" t="s">
        <v>81</v>
      </c>
      <c r="AW528" s="14" t="s">
        <v>34</v>
      </c>
      <c r="AX528" s="14" t="s">
        <v>72</v>
      </c>
      <c r="AY528" s="254" t="s">
        <v>123</v>
      </c>
    </row>
    <row r="529" s="15" customFormat="1">
      <c r="A529" s="15"/>
      <c r="B529" s="255"/>
      <c r="C529" s="256"/>
      <c r="D529" s="227" t="s">
        <v>137</v>
      </c>
      <c r="E529" s="257" t="s">
        <v>19</v>
      </c>
      <c r="F529" s="258" t="s">
        <v>141</v>
      </c>
      <c r="G529" s="256"/>
      <c r="H529" s="259">
        <v>45.828000000000003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5" t="s">
        <v>137</v>
      </c>
      <c r="AU529" s="265" t="s">
        <v>81</v>
      </c>
      <c r="AV529" s="15" t="s">
        <v>131</v>
      </c>
      <c r="AW529" s="15" t="s">
        <v>34</v>
      </c>
      <c r="AX529" s="15" t="s">
        <v>79</v>
      </c>
      <c r="AY529" s="265" t="s">
        <v>123</v>
      </c>
    </row>
    <row r="530" s="2" customFormat="1" ht="24.15" customHeight="1">
      <c r="A530" s="40"/>
      <c r="B530" s="41"/>
      <c r="C530" s="214" t="s">
        <v>675</v>
      </c>
      <c r="D530" s="214" t="s">
        <v>126</v>
      </c>
      <c r="E530" s="215" t="s">
        <v>676</v>
      </c>
      <c r="F530" s="216" t="s">
        <v>677</v>
      </c>
      <c r="G530" s="217" t="s">
        <v>250</v>
      </c>
      <c r="H530" s="218">
        <v>641.59199999999998</v>
      </c>
      <c r="I530" s="219"/>
      <c r="J530" s="220">
        <f>ROUND(I530*H530,2)</f>
        <v>0</v>
      </c>
      <c r="K530" s="216" t="s">
        <v>130</v>
      </c>
      <c r="L530" s="46"/>
      <c r="M530" s="221" t="s">
        <v>19</v>
      </c>
      <c r="N530" s="222" t="s">
        <v>43</v>
      </c>
      <c r="O530" s="86"/>
      <c r="P530" s="223">
        <f>O530*H530</f>
        <v>0</v>
      </c>
      <c r="Q530" s="223">
        <v>0</v>
      </c>
      <c r="R530" s="223">
        <f>Q530*H530</f>
        <v>0</v>
      </c>
      <c r="S530" s="223">
        <v>0</v>
      </c>
      <c r="T530" s="224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25" t="s">
        <v>131</v>
      </c>
      <c r="AT530" s="225" t="s">
        <v>126</v>
      </c>
      <c r="AU530" s="225" t="s">
        <v>81</v>
      </c>
      <c r="AY530" s="19" t="s">
        <v>123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9" t="s">
        <v>79</v>
      </c>
      <c r="BK530" s="226">
        <f>ROUND(I530*H530,2)</f>
        <v>0</v>
      </c>
      <c r="BL530" s="19" t="s">
        <v>131</v>
      </c>
      <c r="BM530" s="225" t="s">
        <v>678</v>
      </c>
    </row>
    <row r="531" s="2" customFormat="1">
      <c r="A531" s="40"/>
      <c r="B531" s="41"/>
      <c r="C531" s="42"/>
      <c r="D531" s="227" t="s">
        <v>133</v>
      </c>
      <c r="E531" s="42"/>
      <c r="F531" s="228" t="s">
        <v>679</v>
      </c>
      <c r="G531" s="42"/>
      <c r="H531" s="42"/>
      <c r="I531" s="229"/>
      <c r="J531" s="42"/>
      <c r="K531" s="42"/>
      <c r="L531" s="46"/>
      <c r="M531" s="230"/>
      <c r="N531" s="231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133</v>
      </c>
      <c r="AU531" s="19" t="s">
        <v>81</v>
      </c>
    </row>
    <row r="532" s="2" customFormat="1">
      <c r="A532" s="40"/>
      <c r="B532" s="41"/>
      <c r="C532" s="42"/>
      <c r="D532" s="232" t="s">
        <v>135</v>
      </c>
      <c r="E532" s="42"/>
      <c r="F532" s="233" t="s">
        <v>680</v>
      </c>
      <c r="G532" s="42"/>
      <c r="H532" s="42"/>
      <c r="I532" s="229"/>
      <c r="J532" s="42"/>
      <c r="K532" s="42"/>
      <c r="L532" s="46"/>
      <c r="M532" s="230"/>
      <c r="N532" s="231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135</v>
      </c>
      <c r="AU532" s="19" t="s">
        <v>81</v>
      </c>
    </row>
    <row r="533" s="13" customFormat="1">
      <c r="A533" s="13"/>
      <c r="B533" s="234"/>
      <c r="C533" s="235"/>
      <c r="D533" s="227" t="s">
        <v>137</v>
      </c>
      <c r="E533" s="236" t="s">
        <v>19</v>
      </c>
      <c r="F533" s="237" t="s">
        <v>138</v>
      </c>
      <c r="G533" s="235"/>
      <c r="H533" s="236" t="s">
        <v>19</v>
      </c>
      <c r="I533" s="238"/>
      <c r="J533" s="235"/>
      <c r="K533" s="235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137</v>
      </c>
      <c r="AU533" s="243" t="s">
        <v>81</v>
      </c>
      <c r="AV533" s="13" t="s">
        <v>79</v>
      </c>
      <c r="AW533" s="13" t="s">
        <v>34</v>
      </c>
      <c r="AX533" s="13" t="s">
        <v>72</v>
      </c>
      <c r="AY533" s="243" t="s">
        <v>123</v>
      </c>
    </row>
    <row r="534" s="13" customFormat="1">
      <c r="A534" s="13"/>
      <c r="B534" s="234"/>
      <c r="C534" s="235"/>
      <c r="D534" s="227" t="s">
        <v>137</v>
      </c>
      <c r="E534" s="236" t="s">
        <v>19</v>
      </c>
      <c r="F534" s="237" t="s">
        <v>681</v>
      </c>
      <c r="G534" s="235"/>
      <c r="H534" s="236" t="s">
        <v>19</v>
      </c>
      <c r="I534" s="238"/>
      <c r="J534" s="235"/>
      <c r="K534" s="235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137</v>
      </c>
      <c r="AU534" s="243" t="s">
        <v>81</v>
      </c>
      <c r="AV534" s="13" t="s">
        <v>79</v>
      </c>
      <c r="AW534" s="13" t="s">
        <v>34</v>
      </c>
      <c r="AX534" s="13" t="s">
        <v>72</v>
      </c>
      <c r="AY534" s="243" t="s">
        <v>123</v>
      </c>
    </row>
    <row r="535" s="14" customFormat="1">
      <c r="A535" s="14"/>
      <c r="B535" s="244"/>
      <c r="C535" s="245"/>
      <c r="D535" s="227" t="s">
        <v>137</v>
      </c>
      <c r="E535" s="246" t="s">
        <v>19</v>
      </c>
      <c r="F535" s="247" t="s">
        <v>682</v>
      </c>
      <c r="G535" s="245"/>
      <c r="H535" s="248">
        <v>641.59199999999998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137</v>
      </c>
      <c r="AU535" s="254" t="s">
        <v>81</v>
      </c>
      <c r="AV535" s="14" t="s">
        <v>81</v>
      </c>
      <c r="AW535" s="14" t="s">
        <v>34</v>
      </c>
      <c r="AX535" s="14" t="s">
        <v>72</v>
      </c>
      <c r="AY535" s="254" t="s">
        <v>123</v>
      </c>
    </row>
    <row r="536" s="15" customFormat="1">
      <c r="A536" s="15"/>
      <c r="B536" s="255"/>
      <c r="C536" s="256"/>
      <c r="D536" s="227" t="s">
        <v>137</v>
      </c>
      <c r="E536" s="257" t="s">
        <v>19</v>
      </c>
      <c r="F536" s="258" t="s">
        <v>141</v>
      </c>
      <c r="G536" s="256"/>
      <c r="H536" s="259">
        <v>641.59199999999998</v>
      </c>
      <c r="I536" s="260"/>
      <c r="J536" s="256"/>
      <c r="K536" s="256"/>
      <c r="L536" s="261"/>
      <c r="M536" s="262"/>
      <c r="N536" s="263"/>
      <c r="O536" s="263"/>
      <c r="P536" s="263"/>
      <c r="Q536" s="263"/>
      <c r="R536" s="263"/>
      <c r="S536" s="263"/>
      <c r="T536" s="264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5" t="s">
        <v>137</v>
      </c>
      <c r="AU536" s="265" t="s">
        <v>81</v>
      </c>
      <c r="AV536" s="15" t="s">
        <v>131</v>
      </c>
      <c r="AW536" s="15" t="s">
        <v>34</v>
      </c>
      <c r="AX536" s="15" t="s">
        <v>79</v>
      </c>
      <c r="AY536" s="265" t="s">
        <v>123</v>
      </c>
    </row>
    <row r="537" s="2" customFormat="1" ht="37.8" customHeight="1">
      <c r="A537" s="40"/>
      <c r="B537" s="41"/>
      <c r="C537" s="214" t="s">
        <v>683</v>
      </c>
      <c r="D537" s="214" t="s">
        <v>126</v>
      </c>
      <c r="E537" s="215" t="s">
        <v>684</v>
      </c>
      <c r="F537" s="216" t="s">
        <v>685</v>
      </c>
      <c r="G537" s="217" t="s">
        <v>250</v>
      </c>
      <c r="H537" s="218">
        <v>45.828000000000003</v>
      </c>
      <c r="I537" s="219"/>
      <c r="J537" s="220">
        <f>ROUND(I537*H537,2)</f>
        <v>0</v>
      </c>
      <c r="K537" s="216" t="s">
        <v>130</v>
      </c>
      <c r="L537" s="46"/>
      <c r="M537" s="221" t="s">
        <v>19</v>
      </c>
      <c r="N537" s="222" t="s">
        <v>43</v>
      </c>
      <c r="O537" s="86"/>
      <c r="P537" s="223">
        <f>O537*H537</f>
        <v>0</v>
      </c>
      <c r="Q537" s="223">
        <v>0</v>
      </c>
      <c r="R537" s="223">
        <f>Q537*H537</f>
        <v>0</v>
      </c>
      <c r="S537" s="223">
        <v>0</v>
      </c>
      <c r="T537" s="224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5" t="s">
        <v>131</v>
      </c>
      <c r="AT537" s="225" t="s">
        <v>126</v>
      </c>
      <c r="AU537" s="225" t="s">
        <v>81</v>
      </c>
      <c r="AY537" s="19" t="s">
        <v>123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9" t="s">
        <v>79</v>
      </c>
      <c r="BK537" s="226">
        <f>ROUND(I537*H537,2)</f>
        <v>0</v>
      </c>
      <c r="BL537" s="19" t="s">
        <v>131</v>
      </c>
      <c r="BM537" s="225" t="s">
        <v>686</v>
      </c>
    </row>
    <row r="538" s="2" customFormat="1">
      <c r="A538" s="40"/>
      <c r="B538" s="41"/>
      <c r="C538" s="42"/>
      <c r="D538" s="227" t="s">
        <v>133</v>
      </c>
      <c r="E538" s="42"/>
      <c r="F538" s="228" t="s">
        <v>687</v>
      </c>
      <c r="G538" s="42"/>
      <c r="H538" s="42"/>
      <c r="I538" s="229"/>
      <c r="J538" s="42"/>
      <c r="K538" s="42"/>
      <c r="L538" s="46"/>
      <c r="M538" s="230"/>
      <c r="N538" s="231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133</v>
      </c>
      <c r="AU538" s="19" t="s">
        <v>81</v>
      </c>
    </row>
    <row r="539" s="2" customFormat="1">
      <c r="A539" s="40"/>
      <c r="B539" s="41"/>
      <c r="C539" s="42"/>
      <c r="D539" s="232" t="s">
        <v>135</v>
      </c>
      <c r="E539" s="42"/>
      <c r="F539" s="233" t="s">
        <v>688</v>
      </c>
      <c r="G539" s="42"/>
      <c r="H539" s="42"/>
      <c r="I539" s="229"/>
      <c r="J539" s="42"/>
      <c r="K539" s="42"/>
      <c r="L539" s="46"/>
      <c r="M539" s="230"/>
      <c r="N539" s="231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135</v>
      </c>
      <c r="AU539" s="19" t="s">
        <v>81</v>
      </c>
    </row>
    <row r="540" s="13" customFormat="1">
      <c r="A540" s="13"/>
      <c r="B540" s="234"/>
      <c r="C540" s="235"/>
      <c r="D540" s="227" t="s">
        <v>137</v>
      </c>
      <c r="E540" s="236" t="s">
        <v>19</v>
      </c>
      <c r="F540" s="237" t="s">
        <v>138</v>
      </c>
      <c r="G540" s="235"/>
      <c r="H540" s="236" t="s">
        <v>19</v>
      </c>
      <c r="I540" s="238"/>
      <c r="J540" s="235"/>
      <c r="K540" s="235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137</v>
      </c>
      <c r="AU540" s="243" t="s">
        <v>81</v>
      </c>
      <c r="AV540" s="13" t="s">
        <v>79</v>
      </c>
      <c r="AW540" s="13" t="s">
        <v>34</v>
      </c>
      <c r="AX540" s="13" t="s">
        <v>72</v>
      </c>
      <c r="AY540" s="243" t="s">
        <v>123</v>
      </c>
    </row>
    <row r="541" s="14" customFormat="1">
      <c r="A541" s="14"/>
      <c r="B541" s="244"/>
      <c r="C541" s="245"/>
      <c r="D541" s="227" t="s">
        <v>137</v>
      </c>
      <c r="E541" s="246" t="s">
        <v>19</v>
      </c>
      <c r="F541" s="247" t="s">
        <v>689</v>
      </c>
      <c r="G541" s="245"/>
      <c r="H541" s="248">
        <v>45.828000000000003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137</v>
      </c>
      <c r="AU541" s="254" t="s">
        <v>81</v>
      </c>
      <c r="AV541" s="14" t="s">
        <v>81</v>
      </c>
      <c r="AW541" s="14" t="s">
        <v>34</v>
      </c>
      <c r="AX541" s="14" t="s">
        <v>72</v>
      </c>
      <c r="AY541" s="254" t="s">
        <v>123</v>
      </c>
    </row>
    <row r="542" s="15" customFormat="1">
      <c r="A542" s="15"/>
      <c r="B542" s="255"/>
      <c r="C542" s="256"/>
      <c r="D542" s="227" t="s">
        <v>137</v>
      </c>
      <c r="E542" s="257" t="s">
        <v>19</v>
      </c>
      <c r="F542" s="258" t="s">
        <v>141</v>
      </c>
      <c r="G542" s="256"/>
      <c r="H542" s="259">
        <v>45.828000000000003</v>
      </c>
      <c r="I542" s="260"/>
      <c r="J542" s="256"/>
      <c r="K542" s="256"/>
      <c r="L542" s="261"/>
      <c r="M542" s="262"/>
      <c r="N542" s="263"/>
      <c r="O542" s="263"/>
      <c r="P542" s="263"/>
      <c r="Q542" s="263"/>
      <c r="R542" s="263"/>
      <c r="S542" s="263"/>
      <c r="T542" s="264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5" t="s">
        <v>137</v>
      </c>
      <c r="AU542" s="265" t="s">
        <v>81</v>
      </c>
      <c r="AV542" s="15" t="s">
        <v>131</v>
      </c>
      <c r="AW542" s="15" t="s">
        <v>34</v>
      </c>
      <c r="AX542" s="15" t="s">
        <v>79</v>
      </c>
      <c r="AY542" s="265" t="s">
        <v>123</v>
      </c>
    </row>
    <row r="543" s="12" customFormat="1" ht="22.8" customHeight="1">
      <c r="A543" s="12"/>
      <c r="B543" s="198"/>
      <c r="C543" s="199"/>
      <c r="D543" s="200" t="s">
        <v>71</v>
      </c>
      <c r="E543" s="212" t="s">
        <v>284</v>
      </c>
      <c r="F543" s="212" t="s">
        <v>285</v>
      </c>
      <c r="G543" s="199"/>
      <c r="H543" s="199"/>
      <c r="I543" s="202"/>
      <c r="J543" s="213">
        <f>BK543</f>
        <v>0</v>
      </c>
      <c r="K543" s="199"/>
      <c r="L543" s="204"/>
      <c r="M543" s="205"/>
      <c r="N543" s="206"/>
      <c r="O543" s="206"/>
      <c r="P543" s="207">
        <f>SUM(P544:P546)</f>
        <v>0</v>
      </c>
      <c r="Q543" s="206"/>
      <c r="R543" s="207">
        <f>SUM(R544:R546)</f>
        <v>0</v>
      </c>
      <c r="S543" s="206"/>
      <c r="T543" s="208">
        <f>SUM(T544:T546)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09" t="s">
        <v>79</v>
      </c>
      <c r="AT543" s="210" t="s">
        <v>71</v>
      </c>
      <c r="AU543" s="210" t="s">
        <v>79</v>
      </c>
      <c r="AY543" s="209" t="s">
        <v>123</v>
      </c>
      <c r="BK543" s="211">
        <f>SUM(BK544:BK546)</f>
        <v>0</v>
      </c>
    </row>
    <row r="544" s="2" customFormat="1" ht="33" customHeight="1">
      <c r="A544" s="40"/>
      <c r="B544" s="41"/>
      <c r="C544" s="214" t="s">
        <v>690</v>
      </c>
      <c r="D544" s="214" t="s">
        <v>126</v>
      </c>
      <c r="E544" s="215" t="s">
        <v>286</v>
      </c>
      <c r="F544" s="216" t="s">
        <v>287</v>
      </c>
      <c r="G544" s="217" t="s">
        <v>250</v>
      </c>
      <c r="H544" s="218">
        <v>1622.482</v>
      </c>
      <c r="I544" s="219"/>
      <c r="J544" s="220">
        <f>ROUND(I544*H544,2)</f>
        <v>0</v>
      </c>
      <c r="K544" s="216" t="s">
        <v>130</v>
      </c>
      <c r="L544" s="46"/>
      <c r="M544" s="221" t="s">
        <v>19</v>
      </c>
      <c r="N544" s="222" t="s">
        <v>43</v>
      </c>
      <c r="O544" s="86"/>
      <c r="P544" s="223">
        <f>O544*H544</f>
        <v>0</v>
      </c>
      <c r="Q544" s="223">
        <v>0</v>
      </c>
      <c r="R544" s="223">
        <f>Q544*H544</f>
        <v>0</v>
      </c>
      <c r="S544" s="223">
        <v>0</v>
      </c>
      <c r="T544" s="224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25" t="s">
        <v>131</v>
      </c>
      <c r="AT544" s="225" t="s">
        <v>126</v>
      </c>
      <c r="AU544" s="225" t="s">
        <v>81</v>
      </c>
      <c r="AY544" s="19" t="s">
        <v>123</v>
      </c>
      <c r="BE544" s="226">
        <f>IF(N544="základní",J544,0)</f>
        <v>0</v>
      </c>
      <c r="BF544" s="226">
        <f>IF(N544="snížená",J544,0)</f>
        <v>0</v>
      </c>
      <c r="BG544" s="226">
        <f>IF(N544="zákl. přenesená",J544,0)</f>
        <v>0</v>
      </c>
      <c r="BH544" s="226">
        <f>IF(N544="sníž. přenesená",J544,0)</f>
        <v>0</v>
      </c>
      <c r="BI544" s="226">
        <f>IF(N544="nulová",J544,0)</f>
        <v>0</v>
      </c>
      <c r="BJ544" s="19" t="s">
        <v>79</v>
      </c>
      <c r="BK544" s="226">
        <f>ROUND(I544*H544,2)</f>
        <v>0</v>
      </c>
      <c r="BL544" s="19" t="s">
        <v>131</v>
      </c>
      <c r="BM544" s="225" t="s">
        <v>691</v>
      </c>
    </row>
    <row r="545" s="2" customFormat="1">
      <c r="A545" s="40"/>
      <c r="B545" s="41"/>
      <c r="C545" s="42"/>
      <c r="D545" s="227" t="s">
        <v>133</v>
      </c>
      <c r="E545" s="42"/>
      <c r="F545" s="228" t="s">
        <v>289</v>
      </c>
      <c r="G545" s="42"/>
      <c r="H545" s="42"/>
      <c r="I545" s="229"/>
      <c r="J545" s="42"/>
      <c r="K545" s="42"/>
      <c r="L545" s="46"/>
      <c r="M545" s="230"/>
      <c r="N545" s="231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133</v>
      </c>
      <c r="AU545" s="19" t="s">
        <v>81</v>
      </c>
    </row>
    <row r="546" s="2" customFormat="1">
      <c r="A546" s="40"/>
      <c r="B546" s="41"/>
      <c r="C546" s="42"/>
      <c r="D546" s="232" t="s">
        <v>135</v>
      </c>
      <c r="E546" s="42"/>
      <c r="F546" s="233" t="s">
        <v>290</v>
      </c>
      <c r="G546" s="42"/>
      <c r="H546" s="42"/>
      <c r="I546" s="229"/>
      <c r="J546" s="42"/>
      <c r="K546" s="42"/>
      <c r="L546" s="46"/>
      <c r="M546" s="277"/>
      <c r="N546" s="278"/>
      <c r="O546" s="279"/>
      <c r="P546" s="279"/>
      <c r="Q546" s="279"/>
      <c r="R546" s="279"/>
      <c r="S546" s="279"/>
      <c r="T546" s="280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135</v>
      </c>
      <c r="AU546" s="19" t="s">
        <v>81</v>
      </c>
    </row>
    <row r="547" s="2" customFormat="1" ht="6.96" customHeight="1">
      <c r="A547" s="40"/>
      <c r="B547" s="61"/>
      <c r="C547" s="62"/>
      <c r="D547" s="62"/>
      <c r="E547" s="62"/>
      <c r="F547" s="62"/>
      <c r="G547" s="62"/>
      <c r="H547" s="62"/>
      <c r="I547" s="62"/>
      <c r="J547" s="62"/>
      <c r="K547" s="62"/>
      <c r="L547" s="46"/>
      <c r="M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</row>
  </sheetData>
  <sheetProtection sheet="1" autoFilter="0" formatColumns="0" formatRows="0" objects="1" scenarios="1" spinCount="100000" saltValue="oiMqUSy5ZYpBXc28BaROU5A4Sv3KWYrX7AT2uKsRLv/r0mp8fDm6ifse2Mp239FouRseVkijw//bsuo+tY4eSw==" hashValue="fcFBwmvyHvLae5um/+GUwJEMYWD+JwVVPpXeGFZbX+xipCx9xXUD5XAJ6R2IfJ09/N8wghto+u5D+0RxF1+vRw==" algorithmName="SHA-512" password="CC35"/>
  <autoFilter ref="C93:K5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4_01/113107151"/>
    <hyperlink ref="F106" r:id="rId2" display="https://podminky.urs.cz/item/CS_URS_2024_01/122252206"/>
    <hyperlink ref="F117" r:id="rId3" display="https://podminky.urs.cz/item/CS_URS_2024_01/129001101"/>
    <hyperlink ref="F124" r:id="rId4" display="https://podminky.urs.cz/item/CS_URS_2024_01/131251100"/>
    <hyperlink ref="F133" r:id="rId5" display="https://podminky.urs.cz/item/CS_URS_2024_01/132251104"/>
    <hyperlink ref="F140" r:id="rId6" display="https://podminky.urs.cz/item/CS_URS_2024_01/133251101"/>
    <hyperlink ref="F147" r:id="rId7" display="https://podminky.urs.cz/item/CS_URS_2024_01/162351104"/>
    <hyperlink ref="F156" r:id="rId8" display="https://podminky.urs.cz/item/CS_URS_2024_01/162751117"/>
    <hyperlink ref="F166" r:id="rId9" display="https://podminky.urs.cz/item/CS_URS_2024_01/162751119"/>
    <hyperlink ref="F173" r:id="rId10" display="https://podminky.urs.cz/item/CS_URS_2024_01/167151111"/>
    <hyperlink ref="F184" r:id="rId11" display="https://podminky.urs.cz/item/CS_URS_2024_01/171201201"/>
    <hyperlink ref="F191" r:id="rId12" display="https://podminky.urs.cz/item/CS_URS_2024_01/171201231"/>
    <hyperlink ref="F198" r:id="rId13" display="https://podminky.urs.cz/item/CS_URS_2024_01/174101101"/>
    <hyperlink ref="F207" r:id="rId14" display="https://podminky.urs.cz/item/CS_URS_2024_01/181451122"/>
    <hyperlink ref="F219" r:id="rId15" display="https://podminky.urs.cz/item/CS_URS_2024_01/181951112"/>
    <hyperlink ref="F226" r:id="rId16" display="https://podminky.urs.cz/item/CS_URS_2024_01/182351133"/>
    <hyperlink ref="F234" r:id="rId17" display="https://podminky.urs.cz/item/CS_URS_2024_01/212752112"/>
    <hyperlink ref="F240" r:id="rId18" display="https://podminky.urs.cz/item/CS_URS_2024_01/213141112"/>
    <hyperlink ref="F252" r:id="rId19" display="https://podminky.urs.cz/item/CS_URS_2024_01/213311131"/>
    <hyperlink ref="F274" r:id="rId20" display="https://podminky.urs.cz/item/CS_URS_2024_01/451314211"/>
    <hyperlink ref="F281" r:id="rId21" display="https://podminky.urs.cz/item/CS_URS_2024_01/451541111"/>
    <hyperlink ref="F288" r:id="rId22" display="https://podminky.urs.cz/item/CS_URS_2024_01/452311161"/>
    <hyperlink ref="F295" r:id="rId23" display="https://podminky.urs.cz/item/CS_URS_2024_01/452318510"/>
    <hyperlink ref="F302" r:id="rId24" display="https://podminky.urs.cz/item/CS_URS_2024_01/452368211"/>
    <hyperlink ref="F309" r:id="rId25" display="https://podminky.urs.cz/item/CS_URS_2024_01/452384111"/>
    <hyperlink ref="F316" r:id="rId26" display="https://podminky.urs.cz/item/CS_URS_2024_01/462511161"/>
    <hyperlink ref="F323" r:id="rId27" display="https://podminky.urs.cz/item/CS_URS_2024_01/462511169"/>
    <hyperlink ref="F330" r:id="rId28" display="https://podminky.urs.cz/item/CS_URS_2024_01/465513127"/>
    <hyperlink ref="F338" r:id="rId29" display="https://podminky.urs.cz/item/CS_URS_2024_01/561081131"/>
    <hyperlink ref="F354" r:id="rId30" display="https://podminky.urs.cz/item/CS_URS_2024_01/564851111"/>
    <hyperlink ref="F367" r:id="rId31" display="https://podminky.urs.cz/item/CS_URS_2024_01/564861111"/>
    <hyperlink ref="F383" r:id="rId32" display="https://podminky.urs.cz/item/CS_URS_2024_01/565135121"/>
    <hyperlink ref="F396" r:id="rId33" display="https://podminky.urs.cz/item/CS_URS_2024_01/569831111"/>
    <hyperlink ref="F403" r:id="rId34" display="https://podminky.urs.cz/item/CS_URS_2024_01/573111115"/>
    <hyperlink ref="F416" r:id="rId35" display="https://podminky.urs.cz/item/CS_URS_2024_01/573211107"/>
    <hyperlink ref="F429" r:id="rId36" display="https://podminky.urs.cz/item/CS_URS_2024_01/577134221"/>
    <hyperlink ref="F442" r:id="rId37" display="https://podminky.urs.cz/item/CS_URS_2024_01/584921111"/>
    <hyperlink ref="F459" r:id="rId38" display="https://podminky.urs.cz/item/CS_URS_2024_01/894411311"/>
    <hyperlink ref="F471" r:id="rId39" display="https://podminky.urs.cz/item/CS_URS_2024_01/894414211"/>
    <hyperlink ref="F484" r:id="rId40" display="https://podminky.urs.cz/item/CS_URS_2024_01/919535561"/>
    <hyperlink ref="F490" r:id="rId41" display="https://podminky.urs.cz/item/CS_URS_2024_01/919551118"/>
    <hyperlink ref="F503" r:id="rId42" display="https://podminky.urs.cz/item/CS_URS_2024_01/962041211"/>
    <hyperlink ref="F510" r:id="rId43" display="https://podminky.urs.cz/item/CS_URS_2024_01/966008114"/>
    <hyperlink ref="F517" r:id="rId44" display="https://podminky.urs.cz/item/CS_URS_2024_01/977151124"/>
    <hyperlink ref="F525" r:id="rId45" display="https://podminky.urs.cz/item/CS_URS_2024_01/997221571"/>
    <hyperlink ref="F532" r:id="rId46" display="https://podminky.urs.cz/item/CS_URS_2024_01/997221579"/>
    <hyperlink ref="F539" r:id="rId47" display="https://podminky.urs.cz/item/CS_URS_2024_01/997221862"/>
    <hyperlink ref="F546" r:id="rId48" display="https://podminky.urs.cz/item/CS_URS_2024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92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Hlavní polní cesta HC3 a výsadba LBC Háje, LBK 769703-2 a IP3 v k.ú. Třebětice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93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692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18. 1. 2024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28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32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35</v>
      </c>
      <c r="E23" s="40"/>
      <c r="F23" s="40"/>
      <c r="G23" s="40"/>
      <c r="H23" s="40"/>
      <c r="I23" s="144" t="s">
        <v>26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33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ROUND(J84,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ROUND((SUM(BE84:BE139)),  2)</f>
        <v>0</v>
      </c>
      <c r="G33" s="40"/>
      <c r="H33" s="40"/>
      <c r="I33" s="159">
        <v>0.20999999999999999</v>
      </c>
      <c r="J33" s="158">
        <f>ROUND(((SUM(BE84:BE139))*I33),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ROUND((SUM(BF84:BF139)),  2)</f>
        <v>0</v>
      </c>
      <c r="G34" s="40"/>
      <c r="H34" s="40"/>
      <c r="I34" s="159">
        <v>0.14999999999999999</v>
      </c>
      <c r="J34" s="158">
        <f>ROUND(((SUM(BF84:BF139))*I34),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ROUND((SUM(BG84:BG139)),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ROUND((SUM(BH84:BH139)),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ROUND((SUM(BI84:BI139)),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1" t="str">
        <f>E7</f>
        <v>Hlavní polní cesta HC3 a výsadba LBC Háje, LBK 769703-2 a IP3 v k.ú. Třebětice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VRN-101 - Vedlejší rozpočtové náklady SO 101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Třebětice</v>
      </c>
      <c r="G52" s="42"/>
      <c r="H52" s="42"/>
      <c r="I52" s="34" t="s">
        <v>23</v>
      </c>
      <c r="J52" s="74" t="str">
        <f>IF(J12="","",J12)</f>
        <v>18. 1. 2024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AGPOL s.r.o., Jungmannova 153/12, 77900 Olomouc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40.0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AGPOL s.r.o., Jungmannova 153/12, 77900 Olomouc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98</v>
      </c>
      <c r="D57" s="173"/>
      <c r="E57" s="173"/>
      <c r="F57" s="173"/>
      <c r="G57" s="173"/>
      <c r="H57" s="173"/>
      <c r="I57" s="173"/>
      <c r="J57" s="174" t="s">
        <v>99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76"/>
      <c r="C60" s="177"/>
      <c r="D60" s="178" t="s">
        <v>693</v>
      </c>
      <c r="E60" s="179"/>
      <c r="F60" s="179"/>
      <c r="G60" s="179"/>
      <c r="H60" s="179"/>
      <c r="I60" s="179"/>
      <c r="J60" s="180">
        <f>J85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694</v>
      </c>
      <c r="E61" s="184"/>
      <c r="F61" s="184"/>
      <c r="G61" s="184"/>
      <c r="H61" s="184"/>
      <c r="I61" s="184"/>
      <c r="J61" s="185">
        <f>J86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695</v>
      </c>
      <c r="E62" s="184"/>
      <c r="F62" s="184"/>
      <c r="G62" s="184"/>
      <c r="H62" s="184"/>
      <c r="I62" s="184"/>
      <c r="J62" s="185">
        <f>J106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696</v>
      </c>
      <c r="E63" s="184"/>
      <c r="F63" s="184"/>
      <c r="G63" s="184"/>
      <c r="H63" s="184"/>
      <c r="I63" s="184"/>
      <c r="J63" s="185">
        <f>J121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697</v>
      </c>
      <c r="E64" s="184"/>
      <c r="F64" s="184"/>
      <c r="G64" s="184"/>
      <c r="H64" s="184"/>
      <c r="I64" s="184"/>
      <c r="J64" s="185">
        <f>J129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108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71" t="str">
        <f>E7</f>
        <v>Hlavní polní cesta HC3 a výsadba LBC Háje, LBK 769703-2 a IP3 v k.ú. Třebětice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93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VRN-101 - Vedlejší rozpočtové náklady SO 101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k.ú. Třebětice</v>
      </c>
      <c r="G78" s="42"/>
      <c r="H78" s="42"/>
      <c r="I78" s="34" t="s">
        <v>23</v>
      </c>
      <c r="J78" s="74" t="str">
        <f>IF(J12="","",J12)</f>
        <v>18. 1. 2024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>AGPOL s.r.o., Jungmannova 153/12, 77900 Olomouc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35</v>
      </c>
      <c r="J81" s="38" t="str">
        <f>E24</f>
        <v>AGPOL s.r.o., Jungmannova 153/12, 77900 Olomouc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7"/>
      <c r="B83" s="188"/>
      <c r="C83" s="189" t="s">
        <v>109</v>
      </c>
      <c r="D83" s="190" t="s">
        <v>57</v>
      </c>
      <c r="E83" s="190" t="s">
        <v>53</v>
      </c>
      <c r="F83" s="190" t="s">
        <v>54</v>
      </c>
      <c r="G83" s="190" t="s">
        <v>110</v>
      </c>
      <c r="H83" s="190" t="s">
        <v>111</v>
      </c>
      <c r="I83" s="190" t="s">
        <v>112</v>
      </c>
      <c r="J83" s="190" t="s">
        <v>99</v>
      </c>
      <c r="K83" s="191" t="s">
        <v>113</v>
      </c>
      <c r="L83" s="192"/>
      <c r="M83" s="94" t="s">
        <v>19</v>
      </c>
      <c r="N83" s="95" t="s">
        <v>42</v>
      </c>
      <c r="O83" s="95" t="s">
        <v>114</v>
      </c>
      <c r="P83" s="95" t="s">
        <v>115</v>
      </c>
      <c r="Q83" s="95" t="s">
        <v>116</v>
      </c>
      <c r="R83" s="95" t="s">
        <v>117</v>
      </c>
      <c r="S83" s="95" t="s">
        <v>118</v>
      </c>
      <c r="T83" s="96" t="s">
        <v>119</v>
      </c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4" s="2" customFormat="1" ht="22.8" customHeight="1">
      <c r="A84" s="40"/>
      <c r="B84" s="41"/>
      <c r="C84" s="101" t="s">
        <v>120</v>
      </c>
      <c r="D84" s="42"/>
      <c r="E84" s="42"/>
      <c r="F84" s="42"/>
      <c r="G84" s="42"/>
      <c r="H84" s="42"/>
      <c r="I84" s="42"/>
      <c r="J84" s="193">
        <f>BK84</f>
        <v>0</v>
      </c>
      <c r="K84" s="42"/>
      <c r="L84" s="46"/>
      <c r="M84" s="97"/>
      <c r="N84" s="194"/>
      <c r="O84" s="98"/>
      <c r="P84" s="195">
        <f>P85</f>
        <v>0</v>
      </c>
      <c r="Q84" s="98"/>
      <c r="R84" s="195">
        <f>R85</f>
        <v>0</v>
      </c>
      <c r="S84" s="98"/>
      <c r="T84" s="196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100</v>
      </c>
      <c r="BK84" s="197">
        <f>BK85</f>
        <v>0</v>
      </c>
    </row>
    <row r="85" s="12" customFormat="1" ht="25.92" customHeight="1">
      <c r="A85" s="12"/>
      <c r="B85" s="198"/>
      <c r="C85" s="199"/>
      <c r="D85" s="200" t="s">
        <v>71</v>
      </c>
      <c r="E85" s="201" t="s">
        <v>698</v>
      </c>
      <c r="F85" s="201" t="s">
        <v>699</v>
      </c>
      <c r="G85" s="199"/>
      <c r="H85" s="199"/>
      <c r="I85" s="202"/>
      <c r="J85" s="203">
        <f>BK85</f>
        <v>0</v>
      </c>
      <c r="K85" s="199"/>
      <c r="L85" s="204"/>
      <c r="M85" s="205"/>
      <c r="N85" s="206"/>
      <c r="O85" s="206"/>
      <c r="P85" s="207">
        <f>P86+P106+P121+P129</f>
        <v>0</v>
      </c>
      <c r="Q85" s="206"/>
      <c r="R85" s="207">
        <f>R86+R106+R121+R129</f>
        <v>0</v>
      </c>
      <c r="S85" s="206"/>
      <c r="T85" s="208">
        <f>T86+T106+T121+T129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178</v>
      </c>
      <c r="AT85" s="210" t="s">
        <v>71</v>
      </c>
      <c r="AU85" s="210" t="s">
        <v>72</v>
      </c>
      <c r="AY85" s="209" t="s">
        <v>123</v>
      </c>
      <c r="BK85" s="211">
        <f>BK86+BK106+BK121+BK129</f>
        <v>0</v>
      </c>
    </row>
    <row r="86" s="12" customFormat="1" ht="22.8" customHeight="1">
      <c r="A86" s="12"/>
      <c r="B86" s="198"/>
      <c r="C86" s="199"/>
      <c r="D86" s="200" t="s">
        <v>71</v>
      </c>
      <c r="E86" s="212" t="s">
        <v>700</v>
      </c>
      <c r="F86" s="212" t="s">
        <v>701</v>
      </c>
      <c r="G86" s="199"/>
      <c r="H86" s="199"/>
      <c r="I86" s="202"/>
      <c r="J86" s="213">
        <f>BK86</f>
        <v>0</v>
      </c>
      <c r="K86" s="199"/>
      <c r="L86" s="204"/>
      <c r="M86" s="205"/>
      <c r="N86" s="206"/>
      <c r="O86" s="206"/>
      <c r="P86" s="207">
        <f>SUM(P87:P105)</f>
        <v>0</v>
      </c>
      <c r="Q86" s="206"/>
      <c r="R86" s="207">
        <f>SUM(R87:R105)</f>
        <v>0</v>
      </c>
      <c r="S86" s="206"/>
      <c r="T86" s="208">
        <f>SUM(T87:T105)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178</v>
      </c>
      <c r="AT86" s="210" t="s">
        <v>71</v>
      </c>
      <c r="AU86" s="210" t="s">
        <v>79</v>
      </c>
      <c r="AY86" s="209" t="s">
        <v>123</v>
      </c>
      <c r="BK86" s="211">
        <f>SUM(BK87:BK105)</f>
        <v>0</v>
      </c>
    </row>
    <row r="87" s="2" customFormat="1" ht="16.5" customHeight="1">
      <c r="A87" s="40"/>
      <c r="B87" s="41"/>
      <c r="C87" s="214" t="s">
        <v>79</v>
      </c>
      <c r="D87" s="214" t="s">
        <v>126</v>
      </c>
      <c r="E87" s="215" t="s">
        <v>702</v>
      </c>
      <c r="F87" s="216" t="s">
        <v>703</v>
      </c>
      <c r="G87" s="217" t="s">
        <v>704</v>
      </c>
      <c r="H87" s="218">
        <v>1</v>
      </c>
      <c r="I87" s="219"/>
      <c r="J87" s="220">
        <f>ROUND(I87*H87,2)</f>
        <v>0</v>
      </c>
      <c r="K87" s="216" t="s">
        <v>19</v>
      </c>
      <c r="L87" s="46"/>
      <c r="M87" s="221" t="s">
        <v>19</v>
      </c>
      <c r="N87" s="222" t="s">
        <v>43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705</v>
      </c>
      <c r="AT87" s="225" t="s">
        <v>126</v>
      </c>
      <c r="AU87" s="225" t="s">
        <v>81</v>
      </c>
      <c r="AY87" s="19" t="s">
        <v>123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705</v>
      </c>
      <c r="BM87" s="225" t="s">
        <v>706</v>
      </c>
    </row>
    <row r="88" s="2" customFormat="1">
      <c r="A88" s="40"/>
      <c r="B88" s="41"/>
      <c r="C88" s="42"/>
      <c r="D88" s="227" t="s">
        <v>133</v>
      </c>
      <c r="E88" s="42"/>
      <c r="F88" s="228" t="s">
        <v>703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133</v>
      </c>
      <c r="AU88" s="19" t="s">
        <v>81</v>
      </c>
    </row>
    <row r="89" s="14" customFormat="1">
      <c r="A89" s="14"/>
      <c r="B89" s="244"/>
      <c r="C89" s="245"/>
      <c r="D89" s="227" t="s">
        <v>137</v>
      </c>
      <c r="E89" s="246" t="s">
        <v>19</v>
      </c>
      <c r="F89" s="247" t="s">
        <v>79</v>
      </c>
      <c r="G89" s="245"/>
      <c r="H89" s="248">
        <v>1</v>
      </c>
      <c r="I89" s="249"/>
      <c r="J89" s="245"/>
      <c r="K89" s="245"/>
      <c r="L89" s="250"/>
      <c r="M89" s="251"/>
      <c r="N89" s="252"/>
      <c r="O89" s="252"/>
      <c r="P89" s="252"/>
      <c r="Q89" s="252"/>
      <c r="R89" s="252"/>
      <c r="S89" s="252"/>
      <c r="T89" s="25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4" t="s">
        <v>137</v>
      </c>
      <c r="AU89" s="254" t="s">
        <v>81</v>
      </c>
      <c r="AV89" s="14" t="s">
        <v>81</v>
      </c>
      <c r="AW89" s="14" t="s">
        <v>34</v>
      </c>
      <c r="AX89" s="14" t="s">
        <v>79</v>
      </c>
      <c r="AY89" s="254" t="s">
        <v>123</v>
      </c>
    </row>
    <row r="90" s="2" customFormat="1" ht="16.5" customHeight="1">
      <c r="A90" s="40"/>
      <c r="B90" s="41"/>
      <c r="C90" s="214" t="s">
        <v>81</v>
      </c>
      <c r="D90" s="214" t="s">
        <v>126</v>
      </c>
      <c r="E90" s="215" t="s">
        <v>707</v>
      </c>
      <c r="F90" s="216" t="s">
        <v>708</v>
      </c>
      <c r="G90" s="217" t="s">
        <v>704</v>
      </c>
      <c r="H90" s="218">
        <v>1</v>
      </c>
      <c r="I90" s="219"/>
      <c r="J90" s="220">
        <f>ROUND(I90*H90,2)</f>
        <v>0</v>
      </c>
      <c r="K90" s="216" t="s">
        <v>19</v>
      </c>
      <c r="L90" s="46"/>
      <c r="M90" s="221" t="s">
        <v>19</v>
      </c>
      <c r="N90" s="222" t="s">
        <v>43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705</v>
      </c>
      <c r="AT90" s="225" t="s">
        <v>126</v>
      </c>
      <c r="AU90" s="225" t="s">
        <v>81</v>
      </c>
      <c r="AY90" s="19" t="s">
        <v>123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705</v>
      </c>
      <c r="BM90" s="225" t="s">
        <v>709</v>
      </c>
    </row>
    <row r="91" s="2" customFormat="1">
      <c r="A91" s="40"/>
      <c r="B91" s="41"/>
      <c r="C91" s="42"/>
      <c r="D91" s="227" t="s">
        <v>133</v>
      </c>
      <c r="E91" s="42"/>
      <c r="F91" s="228" t="s">
        <v>708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133</v>
      </c>
      <c r="AU91" s="19" t="s">
        <v>81</v>
      </c>
    </row>
    <row r="92" s="2" customFormat="1">
      <c r="A92" s="40"/>
      <c r="B92" s="41"/>
      <c r="C92" s="42"/>
      <c r="D92" s="227" t="s">
        <v>223</v>
      </c>
      <c r="E92" s="42"/>
      <c r="F92" s="266" t="s">
        <v>710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223</v>
      </c>
      <c r="AU92" s="19" t="s">
        <v>81</v>
      </c>
    </row>
    <row r="93" s="14" customFormat="1">
      <c r="A93" s="14"/>
      <c r="B93" s="244"/>
      <c r="C93" s="245"/>
      <c r="D93" s="227" t="s">
        <v>137</v>
      </c>
      <c r="E93" s="246" t="s">
        <v>19</v>
      </c>
      <c r="F93" s="247" t="s">
        <v>79</v>
      </c>
      <c r="G93" s="245"/>
      <c r="H93" s="248">
        <v>1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4" t="s">
        <v>137</v>
      </c>
      <c r="AU93" s="254" t="s">
        <v>81</v>
      </c>
      <c r="AV93" s="14" t="s">
        <v>81</v>
      </c>
      <c r="AW93" s="14" t="s">
        <v>34</v>
      </c>
      <c r="AX93" s="14" t="s">
        <v>79</v>
      </c>
      <c r="AY93" s="254" t="s">
        <v>123</v>
      </c>
    </row>
    <row r="94" s="2" customFormat="1" ht="16.5" customHeight="1">
      <c r="A94" s="40"/>
      <c r="B94" s="41"/>
      <c r="C94" s="214" t="s">
        <v>313</v>
      </c>
      <c r="D94" s="214" t="s">
        <v>126</v>
      </c>
      <c r="E94" s="215" t="s">
        <v>711</v>
      </c>
      <c r="F94" s="216" t="s">
        <v>712</v>
      </c>
      <c r="G94" s="217" t="s">
        <v>704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705</v>
      </c>
      <c r="AT94" s="225" t="s">
        <v>126</v>
      </c>
      <c r="AU94" s="225" t="s">
        <v>81</v>
      </c>
      <c r="AY94" s="19" t="s">
        <v>123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705</v>
      </c>
      <c r="BM94" s="225" t="s">
        <v>713</v>
      </c>
    </row>
    <row r="95" s="2" customFormat="1">
      <c r="A95" s="40"/>
      <c r="B95" s="41"/>
      <c r="C95" s="42"/>
      <c r="D95" s="227" t="s">
        <v>133</v>
      </c>
      <c r="E95" s="42"/>
      <c r="F95" s="228" t="s">
        <v>714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133</v>
      </c>
      <c r="AU95" s="19" t="s">
        <v>81</v>
      </c>
    </row>
    <row r="96" s="2" customFormat="1">
      <c r="A96" s="40"/>
      <c r="B96" s="41"/>
      <c r="C96" s="42"/>
      <c r="D96" s="227" t="s">
        <v>223</v>
      </c>
      <c r="E96" s="42"/>
      <c r="F96" s="266" t="s">
        <v>715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223</v>
      </c>
      <c r="AU96" s="19" t="s">
        <v>81</v>
      </c>
    </row>
    <row r="97" s="14" customFormat="1">
      <c r="A97" s="14"/>
      <c r="B97" s="244"/>
      <c r="C97" s="245"/>
      <c r="D97" s="227" t="s">
        <v>137</v>
      </c>
      <c r="E97" s="246" t="s">
        <v>19</v>
      </c>
      <c r="F97" s="247" t="s">
        <v>79</v>
      </c>
      <c r="G97" s="245"/>
      <c r="H97" s="248">
        <v>1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137</v>
      </c>
      <c r="AU97" s="254" t="s">
        <v>81</v>
      </c>
      <c r="AV97" s="14" t="s">
        <v>81</v>
      </c>
      <c r="AW97" s="14" t="s">
        <v>34</v>
      </c>
      <c r="AX97" s="14" t="s">
        <v>79</v>
      </c>
      <c r="AY97" s="254" t="s">
        <v>123</v>
      </c>
    </row>
    <row r="98" s="2" customFormat="1" ht="16.5" customHeight="1">
      <c r="A98" s="40"/>
      <c r="B98" s="41"/>
      <c r="C98" s="214" t="s">
        <v>131</v>
      </c>
      <c r="D98" s="214" t="s">
        <v>126</v>
      </c>
      <c r="E98" s="215" t="s">
        <v>716</v>
      </c>
      <c r="F98" s="216" t="s">
        <v>717</v>
      </c>
      <c r="G98" s="217" t="s">
        <v>704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705</v>
      </c>
      <c r="AT98" s="225" t="s">
        <v>126</v>
      </c>
      <c r="AU98" s="225" t="s">
        <v>81</v>
      </c>
      <c r="AY98" s="19" t="s">
        <v>123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705</v>
      </c>
      <c r="BM98" s="225" t="s">
        <v>718</v>
      </c>
    </row>
    <row r="99" s="2" customFormat="1">
      <c r="A99" s="40"/>
      <c r="B99" s="41"/>
      <c r="C99" s="42"/>
      <c r="D99" s="227" t="s">
        <v>133</v>
      </c>
      <c r="E99" s="42"/>
      <c r="F99" s="228" t="s">
        <v>717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133</v>
      </c>
      <c r="AU99" s="19" t="s">
        <v>81</v>
      </c>
    </row>
    <row r="100" s="2" customFormat="1">
      <c r="A100" s="40"/>
      <c r="B100" s="41"/>
      <c r="C100" s="42"/>
      <c r="D100" s="227" t="s">
        <v>223</v>
      </c>
      <c r="E100" s="42"/>
      <c r="F100" s="266" t="s">
        <v>719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223</v>
      </c>
      <c r="AU100" s="19" t="s">
        <v>81</v>
      </c>
    </row>
    <row r="101" s="14" customFormat="1">
      <c r="A101" s="14"/>
      <c r="B101" s="244"/>
      <c r="C101" s="245"/>
      <c r="D101" s="227" t="s">
        <v>137</v>
      </c>
      <c r="E101" s="246" t="s">
        <v>19</v>
      </c>
      <c r="F101" s="247" t="s">
        <v>79</v>
      </c>
      <c r="G101" s="245"/>
      <c r="H101" s="248">
        <v>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137</v>
      </c>
      <c r="AU101" s="254" t="s">
        <v>81</v>
      </c>
      <c r="AV101" s="14" t="s">
        <v>81</v>
      </c>
      <c r="AW101" s="14" t="s">
        <v>34</v>
      </c>
      <c r="AX101" s="14" t="s">
        <v>79</v>
      </c>
      <c r="AY101" s="254" t="s">
        <v>123</v>
      </c>
    </row>
    <row r="102" s="2" customFormat="1" ht="16.5" customHeight="1">
      <c r="A102" s="40"/>
      <c r="B102" s="41"/>
      <c r="C102" s="214" t="s">
        <v>178</v>
      </c>
      <c r="D102" s="214" t="s">
        <v>126</v>
      </c>
      <c r="E102" s="215" t="s">
        <v>720</v>
      </c>
      <c r="F102" s="216" t="s">
        <v>721</v>
      </c>
      <c r="G102" s="217" t="s">
        <v>704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705</v>
      </c>
      <c r="AT102" s="225" t="s">
        <v>126</v>
      </c>
      <c r="AU102" s="225" t="s">
        <v>81</v>
      </c>
      <c r="AY102" s="19" t="s">
        <v>123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705</v>
      </c>
      <c r="BM102" s="225" t="s">
        <v>722</v>
      </c>
    </row>
    <row r="103" s="2" customFormat="1">
      <c r="A103" s="40"/>
      <c r="B103" s="41"/>
      <c r="C103" s="42"/>
      <c r="D103" s="227" t="s">
        <v>133</v>
      </c>
      <c r="E103" s="42"/>
      <c r="F103" s="228" t="s">
        <v>723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133</v>
      </c>
      <c r="AU103" s="19" t="s">
        <v>81</v>
      </c>
    </row>
    <row r="104" s="2" customFormat="1">
      <c r="A104" s="40"/>
      <c r="B104" s="41"/>
      <c r="C104" s="42"/>
      <c r="D104" s="227" t="s">
        <v>223</v>
      </c>
      <c r="E104" s="42"/>
      <c r="F104" s="266" t="s">
        <v>724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223</v>
      </c>
      <c r="AU104" s="19" t="s">
        <v>81</v>
      </c>
    </row>
    <row r="105" s="14" customFormat="1">
      <c r="A105" s="14"/>
      <c r="B105" s="244"/>
      <c r="C105" s="245"/>
      <c r="D105" s="227" t="s">
        <v>137</v>
      </c>
      <c r="E105" s="246" t="s">
        <v>19</v>
      </c>
      <c r="F105" s="247" t="s">
        <v>79</v>
      </c>
      <c r="G105" s="245"/>
      <c r="H105" s="248">
        <v>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137</v>
      </c>
      <c r="AU105" s="254" t="s">
        <v>81</v>
      </c>
      <c r="AV105" s="14" t="s">
        <v>81</v>
      </c>
      <c r="AW105" s="14" t="s">
        <v>34</v>
      </c>
      <c r="AX105" s="14" t="s">
        <v>79</v>
      </c>
      <c r="AY105" s="254" t="s">
        <v>123</v>
      </c>
    </row>
    <row r="106" s="12" customFormat="1" ht="22.8" customHeight="1">
      <c r="A106" s="12"/>
      <c r="B106" s="198"/>
      <c r="C106" s="199"/>
      <c r="D106" s="200" t="s">
        <v>71</v>
      </c>
      <c r="E106" s="212" t="s">
        <v>725</v>
      </c>
      <c r="F106" s="212" t="s">
        <v>726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SUM(P107:P120)</f>
        <v>0</v>
      </c>
      <c r="Q106" s="206"/>
      <c r="R106" s="207">
        <f>SUM(R107:R120)</f>
        <v>0</v>
      </c>
      <c r="S106" s="206"/>
      <c r="T106" s="208">
        <f>SUM(T107:T120)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178</v>
      </c>
      <c r="AT106" s="210" t="s">
        <v>71</v>
      </c>
      <c r="AU106" s="210" t="s">
        <v>79</v>
      </c>
      <c r="AY106" s="209" t="s">
        <v>123</v>
      </c>
      <c r="BK106" s="211">
        <f>SUM(BK107:BK120)</f>
        <v>0</v>
      </c>
    </row>
    <row r="107" s="2" customFormat="1" ht="16.5" customHeight="1">
      <c r="A107" s="40"/>
      <c r="B107" s="41"/>
      <c r="C107" s="214" t="s">
        <v>258</v>
      </c>
      <c r="D107" s="214" t="s">
        <v>126</v>
      </c>
      <c r="E107" s="215" t="s">
        <v>727</v>
      </c>
      <c r="F107" s="216" t="s">
        <v>728</v>
      </c>
      <c r="G107" s="217" t="s">
        <v>704</v>
      </c>
      <c r="H107" s="218">
        <v>1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705</v>
      </c>
      <c r="AT107" s="225" t="s">
        <v>126</v>
      </c>
      <c r="AU107" s="225" t="s">
        <v>81</v>
      </c>
      <c r="AY107" s="19" t="s">
        <v>123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705</v>
      </c>
      <c r="BM107" s="225" t="s">
        <v>729</v>
      </c>
    </row>
    <row r="108" s="2" customFormat="1">
      <c r="A108" s="40"/>
      <c r="B108" s="41"/>
      <c r="C108" s="42"/>
      <c r="D108" s="227" t="s">
        <v>133</v>
      </c>
      <c r="E108" s="42"/>
      <c r="F108" s="228" t="s">
        <v>730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133</v>
      </c>
      <c r="AU108" s="19" t="s">
        <v>81</v>
      </c>
    </row>
    <row r="109" s="2" customFormat="1">
      <c r="A109" s="40"/>
      <c r="B109" s="41"/>
      <c r="C109" s="42"/>
      <c r="D109" s="227" t="s">
        <v>223</v>
      </c>
      <c r="E109" s="42"/>
      <c r="F109" s="266" t="s">
        <v>731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223</v>
      </c>
      <c r="AU109" s="19" t="s">
        <v>81</v>
      </c>
    </row>
    <row r="110" s="14" customFormat="1">
      <c r="A110" s="14"/>
      <c r="B110" s="244"/>
      <c r="C110" s="245"/>
      <c r="D110" s="227" t="s">
        <v>137</v>
      </c>
      <c r="E110" s="246" t="s">
        <v>19</v>
      </c>
      <c r="F110" s="247" t="s">
        <v>79</v>
      </c>
      <c r="G110" s="245"/>
      <c r="H110" s="248">
        <v>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137</v>
      </c>
      <c r="AU110" s="254" t="s">
        <v>81</v>
      </c>
      <c r="AV110" s="14" t="s">
        <v>81</v>
      </c>
      <c r="AW110" s="14" t="s">
        <v>34</v>
      </c>
      <c r="AX110" s="14" t="s">
        <v>79</v>
      </c>
      <c r="AY110" s="254" t="s">
        <v>123</v>
      </c>
    </row>
    <row r="111" s="2" customFormat="1" ht="16.5" customHeight="1">
      <c r="A111" s="40"/>
      <c r="B111" s="41"/>
      <c r="C111" s="214" t="s">
        <v>345</v>
      </c>
      <c r="D111" s="214" t="s">
        <v>126</v>
      </c>
      <c r="E111" s="215" t="s">
        <v>732</v>
      </c>
      <c r="F111" s="216" t="s">
        <v>733</v>
      </c>
      <c r="G111" s="217" t="s">
        <v>704</v>
      </c>
      <c r="H111" s="218">
        <v>1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705</v>
      </c>
      <c r="AT111" s="225" t="s">
        <v>126</v>
      </c>
      <c r="AU111" s="225" t="s">
        <v>81</v>
      </c>
      <c r="AY111" s="19" t="s">
        <v>123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705</v>
      </c>
      <c r="BM111" s="225" t="s">
        <v>734</v>
      </c>
    </row>
    <row r="112" s="2" customFormat="1">
      <c r="A112" s="40"/>
      <c r="B112" s="41"/>
      <c r="C112" s="42"/>
      <c r="D112" s="227" t="s">
        <v>133</v>
      </c>
      <c r="E112" s="42"/>
      <c r="F112" s="228" t="s">
        <v>735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133</v>
      </c>
      <c r="AU112" s="19" t="s">
        <v>81</v>
      </c>
    </row>
    <row r="113" s="14" customFormat="1">
      <c r="A113" s="14"/>
      <c r="B113" s="244"/>
      <c r="C113" s="245"/>
      <c r="D113" s="227" t="s">
        <v>137</v>
      </c>
      <c r="E113" s="246" t="s">
        <v>19</v>
      </c>
      <c r="F113" s="247" t="s">
        <v>79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137</v>
      </c>
      <c r="AU113" s="254" t="s">
        <v>81</v>
      </c>
      <c r="AV113" s="14" t="s">
        <v>81</v>
      </c>
      <c r="AW113" s="14" t="s">
        <v>34</v>
      </c>
      <c r="AX113" s="14" t="s">
        <v>79</v>
      </c>
      <c r="AY113" s="254" t="s">
        <v>123</v>
      </c>
    </row>
    <row r="114" s="2" customFormat="1" ht="16.5" customHeight="1">
      <c r="A114" s="40"/>
      <c r="B114" s="41"/>
      <c r="C114" s="214" t="s">
        <v>215</v>
      </c>
      <c r="D114" s="214" t="s">
        <v>126</v>
      </c>
      <c r="E114" s="215" t="s">
        <v>736</v>
      </c>
      <c r="F114" s="216" t="s">
        <v>737</v>
      </c>
      <c r="G114" s="217" t="s">
        <v>704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705</v>
      </c>
      <c r="AT114" s="225" t="s">
        <v>126</v>
      </c>
      <c r="AU114" s="225" t="s">
        <v>81</v>
      </c>
      <c r="AY114" s="19" t="s">
        <v>123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705</v>
      </c>
      <c r="BM114" s="225" t="s">
        <v>738</v>
      </c>
    </row>
    <row r="115" s="2" customFormat="1">
      <c r="A115" s="40"/>
      <c r="B115" s="41"/>
      <c r="C115" s="42"/>
      <c r="D115" s="227" t="s">
        <v>133</v>
      </c>
      <c r="E115" s="42"/>
      <c r="F115" s="228" t="s">
        <v>739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133</v>
      </c>
      <c r="AU115" s="19" t="s">
        <v>81</v>
      </c>
    </row>
    <row r="116" s="14" customFormat="1">
      <c r="A116" s="14"/>
      <c r="B116" s="244"/>
      <c r="C116" s="245"/>
      <c r="D116" s="227" t="s">
        <v>137</v>
      </c>
      <c r="E116" s="246" t="s">
        <v>19</v>
      </c>
      <c r="F116" s="247" t="s">
        <v>79</v>
      </c>
      <c r="G116" s="245"/>
      <c r="H116" s="248">
        <v>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137</v>
      </c>
      <c r="AU116" s="254" t="s">
        <v>81</v>
      </c>
      <c r="AV116" s="14" t="s">
        <v>81</v>
      </c>
      <c r="AW116" s="14" t="s">
        <v>34</v>
      </c>
      <c r="AX116" s="14" t="s">
        <v>79</v>
      </c>
      <c r="AY116" s="254" t="s">
        <v>123</v>
      </c>
    </row>
    <row r="117" s="2" customFormat="1" ht="16.5" customHeight="1">
      <c r="A117" s="40"/>
      <c r="B117" s="41"/>
      <c r="C117" s="214" t="s">
        <v>149</v>
      </c>
      <c r="D117" s="214" t="s">
        <v>126</v>
      </c>
      <c r="E117" s="215" t="s">
        <v>740</v>
      </c>
      <c r="F117" s="216" t="s">
        <v>741</v>
      </c>
      <c r="G117" s="217" t="s">
        <v>704</v>
      </c>
      <c r="H117" s="218">
        <v>1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705</v>
      </c>
      <c r="AT117" s="225" t="s">
        <v>126</v>
      </c>
      <c r="AU117" s="225" t="s">
        <v>81</v>
      </c>
      <c r="AY117" s="19" t="s">
        <v>123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705</v>
      </c>
      <c r="BM117" s="225" t="s">
        <v>742</v>
      </c>
    </row>
    <row r="118" s="2" customFormat="1">
      <c r="A118" s="40"/>
      <c r="B118" s="41"/>
      <c r="C118" s="42"/>
      <c r="D118" s="227" t="s">
        <v>133</v>
      </c>
      <c r="E118" s="42"/>
      <c r="F118" s="228" t="s">
        <v>743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133</v>
      </c>
      <c r="AU118" s="19" t="s">
        <v>81</v>
      </c>
    </row>
    <row r="119" s="2" customFormat="1">
      <c r="A119" s="40"/>
      <c r="B119" s="41"/>
      <c r="C119" s="42"/>
      <c r="D119" s="227" t="s">
        <v>223</v>
      </c>
      <c r="E119" s="42"/>
      <c r="F119" s="266" t="s">
        <v>744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223</v>
      </c>
      <c r="AU119" s="19" t="s">
        <v>81</v>
      </c>
    </row>
    <row r="120" s="14" customFormat="1">
      <c r="A120" s="14"/>
      <c r="B120" s="244"/>
      <c r="C120" s="245"/>
      <c r="D120" s="227" t="s">
        <v>137</v>
      </c>
      <c r="E120" s="246" t="s">
        <v>19</v>
      </c>
      <c r="F120" s="247" t="s">
        <v>79</v>
      </c>
      <c r="G120" s="245"/>
      <c r="H120" s="248">
        <v>1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137</v>
      </c>
      <c r="AU120" s="254" t="s">
        <v>81</v>
      </c>
      <c r="AV120" s="14" t="s">
        <v>81</v>
      </c>
      <c r="AW120" s="14" t="s">
        <v>34</v>
      </c>
      <c r="AX120" s="14" t="s">
        <v>79</v>
      </c>
      <c r="AY120" s="254" t="s">
        <v>123</v>
      </c>
    </row>
    <row r="121" s="12" customFormat="1" ht="22.8" customHeight="1">
      <c r="A121" s="12"/>
      <c r="B121" s="198"/>
      <c r="C121" s="199"/>
      <c r="D121" s="200" t="s">
        <v>71</v>
      </c>
      <c r="E121" s="212" t="s">
        <v>745</v>
      </c>
      <c r="F121" s="212" t="s">
        <v>746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SUM(P122:P128)</f>
        <v>0</v>
      </c>
      <c r="Q121" s="206"/>
      <c r="R121" s="207">
        <f>SUM(R122:R128)</f>
        <v>0</v>
      </c>
      <c r="S121" s="206"/>
      <c r="T121" s="208">
        <f>SUM(T122:T128)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178</v>
      </c>
      <c r="AT121" s="210" t="s">
        <v>71</v>
      </c>
      <c r="AU121" s="210" t="s">
        <v>79</v>
      </c>
      <c r="AY121" s="209" t="s">
        <v>123</v>
      </c>
      <c r="BK121" s="211">
        <f>SUM(BK122:BK128)</f>
        <v>0</v>
      </c>
    </row>
    <row r="122" s="2" customFormat="1" ht="16.5" customHeight="1">
      <c r="A122" s="40"/>
      <c r="B122" s="41"/>
      <c r="C122" s="214" t="s">
        <v>156</v>
      </c>
      <c r="D122" s="214" t="s">
        <v>126</v>
      </c>
      <c r="E122" s="215" t="s">
        <v>747</v>
      </c>
      <c r="F122" s="216" t="s">
        <v>748</v>
      </c>
      <c r="G122" s="217" t="s">
        <v>704</v>
      </c>
      <c r="H122" s="218">
        <v>1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705</v>
      </c>
      <c r="AT122" s="225" t="s">
        <v>126</v>
      </c>
      <c r="AU122" s="225" t="s">
        <v>81</v>
      </c>
      <c r="AY122" s="19" t="s">
        <v>123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705</v>
      </c>
      <c r="BM122" s="225" t="s">
        <v>749</v>
      </c>
    </row>
    <row r="123" s="2" customFormat="1">
      <c r="A123" s="40"/>
      <c r="B123" s="41"/>
      <c r="C123" s="42"/>
      <c r="D123" s="227" t="s">
        <v>133</v>
      </c>
      <c r="E123" s="42"/>
      <c r="F123" s="228" t="s">
        <v>748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133</v>
      </c>
      <c r="AU123" s="19" t="s">
        <v>81</v>
      </c>
    </row>
    <row r="124" s="14" customFormat="1">
      <c r="A124" s="14"/>
      <c r="B124" s="244"/>
      <c r="C124" s="245"/>
      <c r="D124" s="227" t="s">
        <v>137</v>
      </c>
      <c r="E124" s="246" t="s">
        <v>19</v>
      </c>
      <c r="F124" s="247" t="s">
        <v>79</v>
      </c>
      <c r="G124" s="245"/>
      <c r="H124" s="248">
        <v>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137</v>
      </c>
      <c r="AU124" s="254" t="s">
        <v>81</v>
      </c>
      <c r="AV124" s="14" t="s">
        <v>81</v>
      </c>
      <c r="AW124" s="14" t="s">
        <v>34</v>
      </c>
      <c r="AX124" s="14" t="s">
        <v>79</v>
      </c>
      <c r="AY124" s="254" t="s">
        <v>123</v>
      </c>
    </row>
    <row r="125" s="2" customFormat="1" ht="16.5" customHeight="1">
      <c r="A125" s="40"/>
      <c r="B125" s="41"/>
      <c r="C125" s="214" t="s">
        <v>125</v>
      </c>
      <c r="D125" s="214" t="s">
        <v>126</v>
      </c>
      <c r="E125" s="215" t="s">
        <v>750</v>
      </c>
      <c r="F125" s="216" t="s">
        <v>751</v>
      </c>
      <c r="G125" s="217" t="s">
        <v>704</v>
      </c>
      <c r="H125" s="218">
        <v>1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705</v>
      </c>
      <c r="AT125" s="225" t="s">
        <v>126</v>
      </c>
      <c r="AU125" s="225" t="s">
        <v>81</v>
      </c>
      <c r="AY125" s="19" t="s">
        <v>123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705</v>
      </c>
      <c r="BM125" s="225" t="s">
        <v>752</v>
      </c>
    </row>
    <row r="126" s="2" customFormat="1">
      <c r="A126" s="40"/>
      <c r="B126" s="41"/>
      <c r="C126" s="42"/>
      <c r="D126" s="227" t="s">
        <v>133</v>
      </c>
      <c r="E126" s="42"/>
      <c r="F126" s="228" t="s">
        <v>751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133</v>
      </c>
      <c r="AU126" s="19" t="s">
        <v>81</v>
      </c>
    </row>
    <row r="127" s="2" customFormat="1">
      <c r="A127" s="40"/>
      <c r="B127" s="41"/>
      <c r="C127" s="42"/>
      <c r="D127" s="227" t="s">
        <v>223</v>
      </c>
      <c r="E127" s="42"/>
      <c r="F127" s="266" t="s">
        <v>753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223</v>
      </c>
      <c r="AU127" s="19" t="s">
        <v>81</v>
      </c>
    </row>
    <row r="128" s="14" customFormat="1">
      <c r="A128" s="14"/>
      <c r="B128" s="244"/>
      <c r="C128" s="245"/>
      <c r="D128" s="227" t="s">
        <v>137</v>
      </c>
      <c r="E128" s="246" t="s">
        <v>19</v>
      </c>
      <c r="F128" s="247" t="s">
        <v>79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137</v>
      </c>
      <c r="AU128" s="254" t="s">
        <v>81</v>
      </c>
      <c r="AV128" s="14" t="s">
        <v>81</v>
      </c>
      <c r="AW128" s="14" t="s">
        <v>34</v>
      </c>
      <c r="AX128" s="14" t="s">
        <v>79</v>
      </c>
      <c r="AY128" s="254" t="s">
        <v>123</v>
      </c>
    </row>
    <row r="129" s="12" customFormat="1" ht="22.8" customHeight="1">
      <c r="A129" s="12"/>
      <c r="B129" s="198"/>
      <c r="C129" s="199"/>
      <c r="D129" s="200" t="s">
        <v>71</v>
      </c>
      <c r="E129" s="212" t="s">
        <v>754</v>
      </c>
      <c r="F129" s="212" t="s">
        <v>755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SUM(P130:P139)</f>
        <v>0</v>
      </c>
      <c r="Q129" s="206"/>
      <c r="R129" s="207">
        <f>SUM(R130:R139)</f>
        <v>0</v>
      </c>
      <c r="S129" s="206"/>
      <c r="T129" s="208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178</v>
      </c>
      <c r="AT129" s="210" t="s">
        <v>71</v>
      </c>
      <c r="AU129" s="210" t="s">
        <v>79</v>
      </c>
      <c r="AY129" s="209" t="s">
        <v>123</v>
      </c>
      <c r="BK129" s="211">
        <f>SUM(BK130:BK139)</f>
        <v>0</v>
      </c>
    </row>
    <row r="130" s="2" customFormat="1" ht="16.5" customHeight="1">
      <c r="A130" s="40"/>
      <c r="B130" s="41"/>
      <c r="C130" s="214" t="s">
        <v>142</v>
      </c>
      <c r="D130" s="214" t="s">
        <v>126</v>
      </c>
      <c r="E130" s="215" t="s">
        <v>756</v>
      </c>
      <c r="F130" s="216" t="s">
        <v>757</v>
      </c>
      <c r="G130" s="217" t="s">
        <v>704</v>
      </c>
      <c r="H130" s="218">
        <v>1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705</v>
      </c>
      <c r="AT130" s="225" t="s">
        <v>126</v>
      </c>
      <c r="AU130" s="225" t="s">
        <v>81</v>
      </c>
      <c r="AY130" s="19" t="s">
        <v>123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705</v>
      </c>
      <c r="BM130" s="225" t="s">
        <v>758</v>
      </c>
    </row>
    <row r="131" s="2" customFormat="1">
      <c r="A131" s="40"/>
      <c r="B131" s="41"/>
      <c r="C131" s="42"/>
      <c r="D131" s="227" t="s">
        <v>133</v>
      </c>
      <c r="E131" s="42"/>
      <c r="F131" s="228" t="s">
        <v>759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133</v>
      </c>
      <c r="AU131" s="19" t="s">
        <v>81</v>
      </c>
    </row>
    <row r="132" s="14" customFormat="1">
      <c r="A132" s="14"/>
      <c r="B132" s="244"/>
      <c r="C132" s="245"/>
      <c r="D132" s="227" t="s">
        <v>137</v>
      </c>
      <c r="E132" s="246" t="s">
        <v>19</v>
      </c>
      <c r="F132" s="247" t="s">
        <v>79</v>
      </c>
      <c r="G132" s="245"/>
      <c r="H132" s="248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137</v>
      </c>
      <c r="AU132" s="254" t="s">
        <v>81</v>
      </c>
      <c r="AV132" s="14" t="s">
        <v>81</v>
      </c>
      <c r="AW132" s="14" t="s">
        <v>34</v>
      </c>
      <c r="AX132" s="14" t="s">
        <v>79</v>
      </c>
      <c r="AY132" s="254" t="s">
        <v>123</v>
      </c>
    </row>
    <row r="133" s="2" customFormat="1" ht="16.5" customHeight="1">
      <c r="A133" s="40"/>
      <c r="B133" s="41"/>
      <c r="C133" s="214" t="s">
        <v>278</v>
      </c>
      <c r="D133" s="214" t="s">
        <v>126</v>
      </c>
      <c r="E133" s="215" t="s">
        <v>760</v>
      </c>
      <c r="F133" s="216" t="s">
        <v>761</v>
      </c>
      <c r="G133" s="217" t="s">
        <v>704</v>
      </c>
      <c r="H133" s="218">
        <v>1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705</v>
      </c>
      <c r="AT133" s="225" t="s">
        <v>126</v>
      </c>
      <c r="AU133" s="225" t="s">
        <v>81</v>
      </c>
      <c r="AY133" s="19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705</v>
      </c>
      <c r="BM133" s="225" t="s">
        <v>762</v>
      </c>
    </row>
    <row r="134" s="2" customFormat="1">
      <c r="A134" s="40"/>
      <c r="B134" s="41"/>
      <c r="C134" s="42"/>
      <c r="D134" s="227" t="s">
        <v>133</v>
      </c>
      <c r="E134" s="42"/>
      <c r="F134" s="228" t="s">
        <v>763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133</v>
      </c>
      <c r="AU134" s="19" t="s">
        <v>81</v>
      </c>
    </row>
    <row r="135" s="14" customFormat="1">
      <c r="A135" s="14"/>
      <c r="B135" s="244"/>
      <c r="C135" s="245"/>
      <c r="D135" s="227" t="s">
        <v>137</v>
      </c>
      <c r="E135" s="246" t="s">
        <v>19</v>
      </c>
      <c r="F135" s="247" t="s">
        <v>79</v>
      </c>
      <c r="G135" s="245"/>
      <c r="H135" s="248">
        <v>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137</v>
      </c>
      <c r="AU135" s="254" t="s">
        <v>81</v>
      </c>
      <c r="AV135" s="14" t="s">
        <v>81</v>
      </c>
      <c r="AW135" s="14" t="s">
        <v>34</v>
      </c>
      <c r="AX135" s="14" t="s">
        <v>79</v>
      </c>
      <c r="AY135" s="254" t="s">
        <v>123</v>
      </c>
    </row>
    <row r="136" s="2" customFormat="1" ht="16.5" customHeight="1">
      <c r="A136" s="40"/>
      <c r="B136" s="41"/>
      <c r="C136" s="214" t="s">
        <v>272</v>
      </c>
      <c r="D136" s="214" t="s">
        <v>126</v>
      </c>
      <c r="E136" s="215" t="s">
        <v>764</v>
      </c>
      <c r="F136" s="216" t="s">
        <v>765</v>
      </c>
      <c r="G136" s="217" t="s">
        <v>704</v>
      </c>
      <c r="H136" s="218">
        <v>1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43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705</v>
      </c>
      <c r="AT136" s="225" t="s">
        <v>126</v>
      </c>
      <c r="AU136" s="225" t="s">
        <v>81</v>
      </c>
      <c r="AY136" s="19" t="s">
        <v>123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705</v>
      </c>
      <c r="BM136" s="225" t="s">
        <v>766</v>
      </c>
    </row>
    <row r="137" s="2" customFormat="1">
      <c r="A137" s="40"/>
      <c r="B137" s="41"/>
      <c r="C137" s="42"/>
      <c r="D137" s="227" t="s">
        <v>133</v>
      </c>
      <c r="E137" s="42"/>
      <c r="F137" s="228" t="s">
        <v>765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133</v>
      </c>
      <c r="AU137" s="19" t="s">
        <v>81</v>
      </c>
    </row>
    <row r="138" s="2" customFormat="1">
      <c r="A138" s="40"/>
      <c r="B138" s="41"/>
      <c r="C138" s="42"/>
      <c r="D138" s="227" t="s">
        <v>223</v>
      </c>
      <c r="E138" s="42"/>
      <c r="F138" s="266" t="s">
        <v>767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223</v>
      </c>
      <c r="AU138" s="19" t="s">
        <v>81</v>
      </c>
    </row>
    <row r="139" s="14" customFormat="1">
      <c r="A139" s="14"/>
      <c r="B139" s="244"/>
      <c r="C139" s="245"/>
      <c r="D139" s="227" t="s">
        <v>137</v>
      </c>
      <c r="E139" s="246" t="s">
        <v>19</v>
      </c>
      <c r="F139" s="247" t="s">
        <v>79</v>
      </c>
      <c r="G139" s="245"/>
      <c r="H139" s="248">
        <v>1</v>
      </c>
      <c r="I139" s="249"/>
      <c r="J139" s="245"/>
      <c r="K139" s="245"/>
      <c r="L139" s="250"/>
      <c r="M139" s="281"/>
      <c r="N139" s="282"/>
      <c r="O139" s="282"/>
      <c r="P139" s="282"/>
      <c r="Q139" s="282"/>
      <c r="R139" s="282"/>
      <c r="S139" s="282"/>
      <c r="T139" s="28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137</v>
      </c>
      <c r="AU139" s="254" t="s">
        <v>81</v>
      </c>
      <c r="AV139" s="14" t="s">
        <v>81</v>
      </c>
      <c r="AW139" s="14" t="s">
        <v>34</v>
      </c>
      <c r="AX139" s="14" t="s">
        <v>79</v>
      </c>
      <c r="AY139" s="254" t="s">
        <v>123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JCR8D3dsJrIXTtuN90FuUnsOljcNPZOpDbY2o1gXh8FPYLsX8u7eRE4E/TF/N2SoEtdtgexQtvfWU3bcc8CRJQ==" hashValue="xqoO54YamcmUGQ6/IprrPAlAw1P7W79CQAiptf6afmfW1yo5AqjuiAWlNvYCLXjxFe3BImmYDBIiccFZB5kv1w==" algorithmName="SHA-512" password="CC35"/>
  <autoFilter ref="C83:K13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768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769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770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771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772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773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774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775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776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777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778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78</v>
      </c>
      <c r="F18" s="295" t="s">
        <v>779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780</v>
      </c>
      <c r="F19" s="295" t="s">
        <v>781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782</v>
      </c>
      <c r="F20" s="295" t="s">
        <v>783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784</v>
      </c>
      <c r="F21" s="295" t="s">
        <v>785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786</v>
      </c>
      <c r="F22" s="295" t="s">
        <v>787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85</v>
      </c>
      <c r="F23" s="295" t="s">
        <v>788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789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790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791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792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793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794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795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796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797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109</v>
      </c>
      <c r="F36" s="295"/>
      <c r="G36" s="295" t="s">
        <v>798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799</v>
      </c>
      <c r="F37" s="295"/>
      <c r="G37" s="295" t="s">
        <v>800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53</v>
      </c>
      <c r="F38" s="295"/>
      <c r="G38" s="295" t="s">
        <v>801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54</v>
      </c>
      <c r="F39" s="295"/>
      <c r="G39" s="295" t="s">
        <v>802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110</v>
      </c>
      <c r="F40" s="295"/>
      <c r="G40" s="295" t="s">
        <v>803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111</v>
      </c>
      <c r="F41" s="295"/>
      <c r="G41" s="295" t="s">
        <v>804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805</v>
      </c>
      <c r="F42" s="295"/>
      <c r="G42" s="295" t="s">
        <v>806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807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808</v>
      </c>
      <c r="F44" s="295"/>
      <c r="G44" s="295" t="s">
        <v>809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113</v>
      </c>
      <c r="F45" s="295"/>
      <c r="G45" s="295" t="s">
        <v>810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811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812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813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814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815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816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817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818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819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820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821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822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823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824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825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826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827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828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829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830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831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832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833</v>
      </c>
      <c r="D76" s="313"/>
      <c r="E76" s="313"/>
      <c r="F76" s="313" t="s">
        <v>834</v>
      </c>
      <c r="G76" s="314"/>
      <c r="H76" s="313" t="s">
        <v>54</v>
      </c>
      <c r="I76" s="313" t="s">
        <v>57</v>
      </c>
      <c r="J76" s="313" t="s">
        <v>835</v>
      </c>
      <c r="K76" s="312"/>
    </row>
    <row r="77" s="1" customFormat="1" ht="17.25" customHeight="1">
      <c r="B77" s="310"/>
      <c r="C77" s="315" t="s">
        <v>836</v>
      </c>
      <c r="D77" s="315"/>
      <c r="E77" s="315"/>
      <c r="F77" s="316" t="s">
        <v>837</v>
      </c>
      <c r="G77" s="317"/>
      <c r="H77" s="315"/>
      <c r="I77" s="315"/>
      <c r="J77" s="315" t="s">
        <v>838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53</v>
      </c>
      <c r="D79" s="320"/>
      <c r="E79" s="320"/>
      <c r="F79" s="321" t="s">
        <v>839</v>
      </c>
      <c r="G79" s="322"/>
      <c r="H79" s="298" t="s">
        <v>840</v>
      </c>
      <c r="I79" s="298" t="s">
        <v>841</v>
      </c>
      <c r="J79" s="298">
        <v>20</v>
      </c>
      <c r="K79" s="312"/>
    </row>
    <row r="80" s="1" customFormat="1" ht="15" customHeight="1">
      <c r="B80" s="310"/>
      <c r="C80" s="298" t="s">
        <v>842</v>
      </c>
      <c r="D80" s="298"/>
      <c r="E80" s="298"/>
      <c r="F80" s="321" t="s">
        <v>839</v>
      </c>
      <c r="G80" s="322"/>
      <c r="H80" s="298" t="s">
        <v>843</v>
      </c>
      <c r="I80" s="298" t="s">
        <v>841</v>
      </c>
      <c r="J80" s="298">
        <v>120</v>
      </c>
      <c r="K80" s="312"/>
    </row>
    <row r="81" s="1" customFormat="1" ht="15" customHeight="1">
      <c r="B81" s="323"/>
      <c r="C81" s="298" t="s">
        <v>844</v>
      </c>
      <c r="D81" s="298"/>
      <c r="E81" s="298"/>
      <c r="F81" s="321" t="s">
        <v>845</v>
      </c>
      <c r="G81" s="322"/>
      <c r="H81" s="298" t="s">
        <v>846</v>
      </c>
      <c r="I81" s="298" t="s">
        <v>841</v>
      </c>
      <c r="J81" s="298">
        <v>50</v>
      </c>
      <c r="K81" s="312"/>
    </row>
    <row r="82" s="1" customFormat="1" ht="15" customHeight="1">
      <c r="B82" s="323"/>
      <c r="C82" s="298" t="s">
        <v>847</v>
      </c>
      <c r="D82" s="298"/>
      <c r="E82" s="298"/>
      <c r="F82" s="321" t="s">
        <v>839</v>
      </c>
      <c r="G82" s="322"/>
      <c r="H82" s="298" t="s">
        <v>848</v>
      </c>
      <c r="I82" s="298" t="s">
        <v>849</v>
      </c>
      <c r="J82" s="298"/>
      <c r="K82" s="312"/>
    </row>
    <row r="83" s="1" customFormat="1" ht="15" customHeight="1">
      <c r="B83" s="323"/>
      <c r="C83" s="324" t="s">
        <v>850</v>
      </c>
      <c r="D83" s="324"/>
      <c r="E83" s="324"/>
      <c r="F83" s="325" t="s">
        <v>845</v>
      </c>
      <c r="G83" s="324"/>
      <c r="H83" s="324" t="s">
        <v>851</v>
      </c>
      <c r="I83" s="324" t="s">
        <v>841</v>
      </c>
      <c r="J83" s="324">
        <v>15</v>
      </c>
      <c r="K83" s="312"/>
    </row>
    <row r="84" s="1" customFormat="1" ht="15" customHeight="1">
      <c r="B84" s="323"/>
      <c r="C84" s="324" t="s">
        <v>852</v>
      </c>
      <c r="D84" s="324"/>
      <c r="E84" s="324"/>
      <c r="F84" s="325" t="s">
        <v>845</v>
      </c>
      <c r="G84" s="324"/>
      <c r="H84" s="324" t="s">
        <v>853</v>
      </c>
      <c r="I84" s="324" t="s">
        <v>841</v>
      </c>
      <c r="J84" s="324">
        <v>15</v>
      </c>
      <c r="K84" s="312"/>
    </row>
    <row r="85" s="1" customFormat="1" ht="15" customHeight="1">
      <c r="B85" s="323"/>
      <c r="C85" s="324" t="s">
        <v>854</v>
      </c>
      <c r="D85" s="324"/>
      <c r="E85" s="324"/>
      <c r="F85" s="325" t="s">
        <v>845</v>
      </c>
      <c r="G85" s="324"/>
      <c r="H85" s="324" t="s">
        <v>855</v>
      </c>
      <c r="I85" s="324" t="s">
        <v>841</v>
      </c>
      <c r="J85" s="324">
        <v>20</v>
      </c>
      <c r="K85" s="312"/>
    </row>
    <row r="86" s="1" customFormat="1" ht="15" customHeight="1">
      <c r="B86" s="323"/>
      <c r="C86" s="324" t="s">
        <v>856</v>
      </c>
      <c r="D86" s="324"/>
      <c r="E86" s="324"/>
      <c r="F86" s="325" t="s">
        <v>845</v>
      </c>
      <c r="G86" s="324"/>
      <c r="H86" s="324" t="s">
        <v>857</v>
      </c>
      <c r="I86" s="324" t="s">
        <v>841</v>
      </c>
      <c r="J86" s="324">
        <v>20</v>
      </c>
      <c r="K86" s="312"/>
    </row>
    <row r="87" s="1" customFormat="1" ht="15" customHeight="1">
      <c r="B87" s="323"/>
      <c r="C87" s="298" t="s">
        <v>858</v>
      </c>
      <c r="D87" s="298"/>
      <c r="E87" s="298"/>
      <c r="F87" s="321" t="s">
        <v>845</v>
      </c>
      <c r="G87" s="322"/>
      <c r="H87" s="298" t="s">
        <v>859</v>
      </c>
      <c r="I87" s="298" t="s">
        <v>841</v>
      </c>
      <c r="J87" s="298">
        <v>50</v>
      </c>
      <c r="K87" s="312"/>
    </row>
    <row r="88" s="1" customFormat="1" ht="15" customHeight="1">
      <c r="B88" s="323"/>
      <c r="C88" s="298" t="s">
        <v>860</v>
      </c>
      <c r="D88" s="298"/>
      <c r="E88" s="298"/>
      <c r="F88" s="321" t="s">
        <v>845</v>
      </c>
      <c r="G88" s="322"/>
      <c r="H88" s="298" t="s">
        <v>861</v>
      </c>
      <c r="I88" s="298" t="s">
        <v>841</v>
      </c>
      <c r="J88" s="298">
        <v>20</v>
      </c>
      <c r="K88" s="312"/>
    </row>
    <row r="89" s="1" customFormat="1" ht="15" customHeight="1">
      <c r="B89" s="323"/>
      <c r="C89" s="298" t="s">
        <v>862</v>
      </c>
      <c r="D89" s="298"/>
      <c r="E89" s="298"/>
      <c r="F89" s="321" t="s">
        <v>845</v>
      </c>
      <c r="G89" s="322"/>
      <c r="H89" s="298" t="s">
        <v>863</v>
      </c>
      <c r="I89" s="298" t="s">
        <v>841</v>
      </c>
      <c r="J89" s="298">
        <v>20</v>
      </c>
      <c r="K89" s="312"/>
    </row>
    <row r="90" s="1" customFormat="1" ht="15" customHeight="1">
      <c r="B90" s="323"/>
      <c r="C90" s="298" t="s">
        <v>864</v>
      </c>
      <c r="D90" s="298"/>
      <c r="E90" s="298"/>
      <c r="F90" s="321" t="s">
        <v>845</v>
      </c>
      <c r="G90" s="322"/>
      <c r="H90" s="298" t="s">
        <v>865</v>
      </c>
      <c r="I90" s="298" t="s">
        <v>841</v>
      </c>
      <c r="J90" s="298">
        <v>50</v>
      </c>
      <c r="K90" s="312"/>
    </row>
    <row r="91" s="1" customFormat="1" ht="15" customHeight="1">
      <c r="B91" s="323"/>
      <c r="C91" s="298" t="s">
        <v>866</v>
      </c>
      <c r="D91" s="298"/>
      <c r="E91" s="298"/>
      <c r="F91" s="321" t="s">
        <v>845</v>
      </c>
      <c r="G91" s="322"/>
      <c r="H91" s="298" t="s">
        <v>866</v>
      </c>
      <c r="I91" s="298" t="s">
        <v>841</v>
      </c>
      <c r="J91" s="298">
        <v>50</v>
      </c>
      <c r="K91" s="312"/>
    </row>
    <row r="92" s="1" customFormat="1" ht="15" customHeight="1">
      <c r="B92" s="323"/>
      <c r="C92" s="298" t="s">
        <v>867</v>
      </c>
      <c r="D92" s="298"/>
      <c r="E92" s="298"/>
      <c r="F92" s="321" t="s">
        <v>845</v>
      </c>
      <c r="G92" s="322"/>
      <c r="H92" s="298" t="s">
        <v>868</v>
      </c>
      <c r="I92" s="298" t="s">
        <v>841</v>
      </c>
      <c r="J92" s="298">
        <v>255</v>
      </c>
      <c r="K92" s="312"/>
    </row>
    <row r="93" s="1" customFormat="1" ht="15" customHeight="1">
      <c r="B93" s="323"/>
      <c r="C93" s="298" t="s">
        <v>869</v>
      </c>
      <c r="D93" s="298"/>
      <c r="E93" s="298"/>
      <c r="F93" s="321" t="s">
        <v>839</v>
      </c>
      <c r="G93" s="322"/>
      <c r="H93" s="298" t="s">
        <v>870</v>
      </c>
      <c r="I93" s="298" t="s">
        <v>871</v>
      </c>
      <c r="J93" s="298"/>
      <c r="K93" s="312"/>
    </row>
    <row r="94" s="1" customFormat="1" ht="15" customHeight="1">
      <c r="B94" s="323"/>
      <c r="C94" s="298" t="s">
        <v>872</v>
      </c>
      <c r="D94" s="298"/>
      <c r="E94" s="298"/>
      <c r="F94" s="321" t="s">
        <v>839</v>
      </c>
      <c r="G94" s="322"/>
      <c r="H94" s="298" t="s">
        <v>873</v>
      </c>
      <c r="I94" s="298" t="s">
        <v>874</v>
      </c>
      <c r="J94" s="298"/>
      <c r="K94" s="312"/>
    </row>
    <row r="95" s="1" customFormat="1" ht="15" customHeight="1">
      <c r="B95" s="323"/>
      <c r="C95" s="298" t="s">
        <v>875</v>
      </c>
      <c r="D95" s="298"/>
      <c r="E95" s="298"/>
      <c r="F95" s="321" t="s">
        <v>839</v>
      </c>
      <c r="G95" s="322"/>
      <c r="H95" s="298" t="s">
        <v>875</v>
      </c>
      <c r="I95" s="298" t="s">
        <v>874</v>
      </c>
      <c r="J95" s="298"/>
      <c r="K95" s="312"/>
    </row>
    <row r="96" s="1" customFormat="1" ht="15" customHeight="1">
      <c r="B96" s="323"/>
      <c r="C96" s="298" t="s">
        <v>38</v>
      </c>
      <c r="D96" s="298"/>
      <c r="E96" s="298"/>
      <c r="F96" s="321" t="s">
        <v>839</v>
      </c>
      <c r="G96" s="322"/>
      <c r="H96" s="298" t="s">
        <v>876</v>
      </c>
      <c r="I96" s="298" t="s">
        <v>874</v>
      </c>
      <c r="J96" s="298"/>
      <c r="K96" s="312"/>
    </row>
    <row r="97" s="1" customFormat="1" ht="15" customHeight="1">
      <c r="B97" s="323"/>
      <c r="C97" s="298" t="s">
        <v>48</v>
      </c>
      <c r="D97" s="298"/>
      <c r="E97" s="298"/>
      <c r="F97" s="321" t="s">
        <v>839</v>
      </c>
      <c r="G97" s="322"/>
      <c r="H97" s="298" t="s">
        <v>877</v>
      </c>
      <c r="I97" s="298" t="s">
        <v>874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878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833</v>
      </c>
      <c r="D103" s="313"/>
      <c r="E103" s="313"/>
      <c r="F103" s="313" t="s">
        <v>834</v>
      </c>
      <c r="G103" s="314"/>
      <c r="H103" s="313" t="s">
        <v>54</v>
      </c>
      <c r="I103" s="313" t="s">
        <v>57</v>
      </c>
      <c r="J103" s="313" t="s">
        <v>835</v>
      </c>
      <c r="K103" s="312"/>
    </row>
    <row r="104" s="1" customFormat="1" ht="17.25" customHeight="1">
      <c r="B104" s="310"/>
      <c r="C104" s="315" t="s">
        <v>836</v>
      </c>
      <c r="D104" s="315"/>
      <c r="E104" s="315"/>
      <c r="F104" s="316" t="s">
        <v>837</v>
      </c>
      <c r="G104" s="317"/>
      <c r="H104" s="315"/>
      <c r="I104" s="315"/>
      <c r="J104" s="315" t="s">
        <v>838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53</v>
      </c>
      <c r="D106" s="320"/>
      <c r="E106" s="320"/>
      <c r="F106" s="321" t="s">
        <v>839</v>
      </c>
      <c r="G106" s="298"/>
      <c r="H106" s="298" t="s">
        <v>879</v>
      </c>
      <c r="I106" s="298" t="s">
        <v>841</v>
      </c>
      <c r="J106" s="298">
        <v>20</v>
      </c>
      <c r="K106" s="312"/>
    </row>
    <row r="107" s="1" customFormat="1" ht="15" customHeight="1">
      <c r="B107" s="310"/>
      <c r="C107" s="298" t="s">
        <v>842</v>
      </c>
      <c r="D107" s="298"/>
      <c r="E107" s="298"/>
      <c r="F107" s="321" t="s">
        <v>839</v>
      </c>
      <c r="G107" s="298"/>
      <c r="H107" s="298" t="s">
        <v>879</v>
      </c>
      <c r="I107" s="298" t="s">
        <v>841</v>
      </c>
      <c r="J107" s="298">
        <v>120</v>
      </c>
      <c r="K107" s="312"/>
    </row>
    <row r="108" s="1" customFormat="1" ht="15" customHeight="1">
      <c r="B108" s="323"/>
      <c r="C108" s="298" t="s">
        <v>844</v>
      </c>
      <c r="D108" s="298"/>
      <c r="E108" s="298"/>
      <c r="F108" s="321" t="s">
        <v>845</v>
      </c>
      <c r="G108" s="298"/>
      <c r="H108" s="298" t="s">
        <v>879</v>
      </c>
      <c r="I108" s="298" t="s">
        <v>841</v>
      </c>
      <c r="J108" s="298">
        <v>50</v>
      </c>
      <c r="K108" s="312"/>
    </row>
    <row r="109" s="1" customFormat="1" ht="15" customHeight="1">
      <c r="B109" s="323"/>
      <c r="C109" s="298" t="s">
        <v>847</v>
      </c>
      <c r="D109" s="298"/>
      <c r="E109" s="298"/>
      <c r="F109" s="321" t="s">
        <v>839</v>
      </c>
      <c r="G109" s="298"/>
      <c r="H109" s="298" t="s">
        <v>879</v>
      </c>
      <c r="I109" s="298" t="s">
        <v>849</v>
      </c>
      <c r="J109" s="298"/>
      <c r="K109" s="312"/>
    </row>
    <row r="110" s="1" customFormat="1" ht="15" customHeight="1">
      <c r="B110" s="323"/>
      <c r="C110" s="298" t="s">
        <v>858</v>
      </c>
      <c r="D110" s="298"/>
      <c r="E110" s="298"/>
      <c r="F110" s="321" t="s">
        <v>845</v>
      </c>
      <c r="G110" s="298"/>
      <c r="H110" s="298" t="s">
        <v>879</v>
      </c>
      <c r="I110" s="298" t="s">
        <v>841</v>
      </c>
      <c r="J110" s="298">
        <v>50</v>
      </c>
      <c r="K110" s="312"/>
    </row>
    <row r="111" s="1" customFormat="1" ht="15" customHeight="1">
      <c r="B111" s="323"/>
      <c r="C111" s="298" t="s">
        <v>866</v>
      </c>
      <c r="D111" s="298"/>
      <c r="E111" s="298"/>
      <c r="F111" s="321" t="s">
        <v>845</v>
      </c>
      <c r="G111" s="298"/>
      <c r="H111" s="298" t="s">
        <v>879</v>
      </c>
      <c r="I111" s="298" t="s">
        <v>841</v>
      </c>
      <c r="J111" s="298">
        <v>50</v>
      </c>
      <c r="K111" s="312"/>
    </row>
    <row r="112" s="1" customFormat="1" ht="15" customHeight="1">
      <c r="B112" s="323"/>
      <c r="C112" s="298" t="s">
        <v>864</v>
      </c>
      <c r="D112" s="298"/>
      <c r="E112" s="298"/>
      <c r="F112" s="321" t="s">
        <v>845</v>
      </c>
      <c r="G112" s="298"/>
      <c r="H112" s="298" t="s">
        <v>879</v>
      </c>
      <c r="I112" s="298" t="s">
        <v>841</v>
      </c>
      <c r="J112" s="298">
        <v>50</v>
      </c>
      <c r="K112" s="312"/>
    </row>
    <row r="113" s="1" customFormat="1" ht="15" customHeight="1">
      <c r="B113" s="323"/>
      <c r="C113" s="298" t="s">
        <v>53</v>
      </c>
      <c r="D113" s="298"/>
      <c r="E113" s="298"/>
      <c r="F113" s="321" t="s">
        <v>839</v>
      </c>
      <c r="G113" s="298"/>
      <c r="H113" s="298" t="s">
        <v>880</v>
      </c>
      <c r="I113" s="298" t="s">
        <v>841</v>
      </c>
      <c r="J113" s="298">
        <v>20</v>
      </c>
      <c r="K113" s="312"/>
    </row>
    <row r="114" s="1" customFormat="1" ht="15" customHeight="1">
      <c r="B114" s="323"/>
      <c r="C114" s="298" t="s">
        <v>881</v>
      </c>
      <c r="D114" s="298"/>
      <c r="E114" s="298"/>
      <c r="F114" s="321" t="s">
        <v>839</v>
      </c>
      <c r="G114" s="298"/>
      <c r="H114" s="298" t="s">
        <v>882</v>
      </c>
      <c r="I114" s="298" t="s">
        <v>841</v>
      </c>
      <c r="J114" s="298">
        <v>120</v>
      </c>
      <c r="K114" s="312"/>
    </row>
    <row r="115" s="1" customFormat="1" ht="15" customHeight="1">
      <c r="B115" s="323"/>
      <c r="C115" s="298" t="s">
        <v>38</v>
      </c>
      <c r="D115" s="298"/>
      <c r="E115" s="298"/>
      <c r="F115" s="321" t="s">
        <v>839</v>
      </c>
      <c r="G115" s="298"/>
      <c r="H115" s="298" t="s">
        <v>883</v>
      </c>
      <c r="I115" s="298" t="s">
        <v>874</v>
      </c>
      <c r="J115" s="298"/>
      <c r="K115" s="312"/>
    </row>
    <row r="116" s="1" customFormat="1" ht="15" customHeight="1">
      <c r="B116" s="323"/>
      <c r="C116" s="298" t="s">
        <v>48</v>
      </c>
      <c r="D116" s="298"/>
      <c r="E116" s="298"/>
      <c r="F116" s="321" t="s">
        <v>839</v>
      </c>
      <c r="G116" s="298"/>
      <c r="H116" s="298" t="s">
        <v>884</v>
      </c>
      <c r="I116" s="298" t="s">
        <v>874</v>
      </c>
      <c r="J116" s="298"/>
      <c r="K116" s="312"/>
    </row>
    <row r="117" s="1" customFormat="1" ht="15" customHeight="1">
      <c r="B117" s="323"/>
      <c r="C117" s="298" t="s">
        <v>57</v>
      </c>
      <c r="D117" s="298"/>
      <c r="E117" s="298"/>
      <c r="F117" s="321" t="s">
        <v>839</v>
      </c>
      <c r="G117" s="298"/>
      <c r="H117" s="298" t="s">
        <v>885</v>
      </c>
      <c r="I117" s="298" t="s">
        <v>886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887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833</v>
      </c>
      <c r="D123" s="313"/>
      <c r="E123" s="313"/>
      <c r="F123" s="313" t="s">
        <v>834</v>
      </c>
      <c r="G123" s="314"/>
      <c r="H123" s="313" t="s">
        <v>54</v>
      </c>
      <c r="I123" s="313" t="s">
        <v>57</v>
      </c>
      <c r="J123" s="313" t="s">
        <v>835</v>
      </c>
      <c r="K123" s="342"/>
    </row>
    <row r="124" s="1" customFormat="1" ht="17.25" customHeight="1">
      <c r="B124" s="341"/>
      <c r="C124" s="315" t="s">
        <v>836</v>
      </c>
      <c r="D124" s="315"/>
      <c r="E124" s="315"/>
      <c r="F124" s="316" t="s">
        <v>837</v>
      </c>
      <c r="G124" s="317"/>
      <c r="H124" s="315"/>
      <c r="I124" s="315"/>
      <c r="J124" s="315" t="s">
        <v>838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842</v>
      </c>
      <c r="D126" s="320"/>
      <c r="E126" s="320"/>
      <c r="F126" s="321" t="s">
        <v>839</v>
      </c>
      <c r="G126" s="298"/>
      <c r="H126" s="298" t="s">
        <v>879</v>
      </c>
      <c r="I126" s="298" t="s">
        <v>841</v>
      </c>
      <c r="J126" s="298">
        <v>120</v>
      </c>
      <c r="K126" s="346"/>
    </row>
    <row r="127" s="1" customFormat="1" ht="15" customHeight="1">
      <c r="B127" s="343"/>
      <c r="C127" s="298" t="s">
        <v>888</v>
      </c>
      <c r="D127" s="298"/>
      <c r="E127" s="298"/>
      <c r="F127" s="321" t="s">
        <v>839</v>
      </c>
      <c r="G127" s="298"/>
      <c r="H127" s="298" t="s">
        <v>889</v>
      </c>
      <c r="I127" s="298" t="s">
        <v>841</v>
      </c>
      <c r="J127" s="298" t="s">
        <v>890</v>
      </c>
      <c r="K127" s="346"/>
    </row>
    <row r="128" s="1" customFormat="1" ht="15" customHeight="1">
      <c r="B128" s="343"/>
      <c r="C128" s="298" t="s">
        <v>85</v>
      </c>
      <c r="D128" s="298"/>
      <c r="E128" s="298"/>
      <c r="F128" s="321" t="s">
        <v>839</v>
      </c>
      <c r="G128" s="298"/>
      <c r="H128" s="298" t="s">
        <v>891</v>
      </c>
      <c r="I128" s="298" t="s">
        <v>841</v>
      </c>
      <c r="J128" s="298" t="s">
        <v>890</v>
      </c>
      <c r="K128" s="346"/>
    </row>
    <row r="129" s="1" customFormat="1" ht="15" customHeight="1">
      <c r="B129" s="343"/>
      <c r="C129" s="298" t="s">
        <v>850</v>
      </c>
      <c r="D129" s="298"/>
      <c r="E129" s="298"/>
      <c r="F129" s="321" t="s">
        <v>845</v>
      </c>
      <c r="G129" s="298"/>
      <c r="H129" s="298" t="s">
        <v>851</v>
      </c>
      <c r="I129" s="298" t="s">
        <v>841</v>
      </c>
      <c r="J129" s="298">
        <v>15</v>
      </c>
      <c r="K129" s="346"/>
    </row>
    <row r="130" s="1" customFormat="1" ht="15" customHeight="1">
      <c r="B130" s="343"/>
      <c r="C130" s="324" t="s">
        <v>852</v>
      </c>
      <c r="D130" s="324"/>
      <c r="E130" s="324"/>
      <c r="F130" s="325" t="s">
        <v>845</v>
      </c>
      <c r="G130" s="324"/>
      <c r="H130" s="324" t="s">
        <v>853</v>
      </c>
      <c r="I130" s="324" t="s">
        <v>841</v>
      </c>
      <c r="J130" s="324">
        <v>15</v>
      </c>
      <c r="K130" s="346"/>
    </row>
    <row r="131" s="1" customFormat="1" ht="15" customHeight="1">
      <c r="B131" s="343"/>
      <c r="C131" s="324" t="s">
        <v>854</v>
      </c>
      <c r="D131" s="324"/>
      <c r="E131" s="324"/>
      <c r="F131" s="325" t="s">
        <v>845</v>
      </c>
      <c r="G131" s="324"/>
      <c r="H131" s="324" t="s">
        <v>855</v>
      </c>
      <c r="I131" s="324" t="s">
        <v>841</v>
      </c>
      <c r="J131" s="324">
        <v>20</v>
      </c>
      <c r="K131" s="346"/>
    </row>
    <row r="132" s="1" customFormat="1" ht="15" customHeight="1">
      <c r="B132" s="343"/>
      <c r="C132" s="324" t="s">
        <v>856</v>
      </c>
      <c r="D132" s="324"/>
      <c r="E132" s="324"/>
      <c r="F132" s="325" t="s">
        <v>845</v>
      </c>
      <c r="G132" s="324"/>
      <c r="H132" s="324" t="s">
        <v>857</v>
      </c>
      <c r="I132" s="324" t="s">
        <v>841</v>
      </c>
      <c r="J132" s="324">
        <v>20</v>
      </c>
      <c r="K132" s="346"/>
    </row>
    <row r="133" s="1" customFormat="1" ht="15" customHeight="1">
      <c r="B133" s="343"/>
      <c r="C133" s="298" t="s">
        <v>844</v>
      </c>
      <c r="D133" s="298"/>
      <c r="E133" s="298"/>
      <c r="F133" s="321" t="s">
        <v>845</v>
      </c>
      <c r="G133" s="298"/>
      <c r="H133" s="298" t="s">
        <v>879</v>
      </c>
      <c r="I133" s="298" t="s">
        <v>841</v>
      </c>
      <c r="J133" s="298">
        <v>50</v>
      </c>
      <c r="K133" s="346"/>
    </row>
    <row r="134" s="1" customFormat="1" ht="15" customHeight="1">
      <c r="B134" s="343"/>
      <c r="C134" s="298" t="s">
        <v>858</v>
      </c>
      <c r="D134" s="298"/>
      <c r="E134" s="298"/>
      <c r="F134" s="321" t="s">
        <v>845</v>
      </c>
      <c r="G134" s="298"/>
      <c r="H134" s="298" t="s">
        <v>879</v>
      </c>
      <c r="I134" s="298" t="s">
        <v>841</v>
      </c>
      <c r="J134" s="298">
        <v>50</v>
      </c>
      <c r="K134" s="346"/>
    </row>
    <row r="135" s="1" customFormat="1" ht="15" customHeight="1">
      <c r="B135" s="343"/>
      <c r="C135" s="298" t="s">
        <v>864</v>
      </c>
      <c r="D135" s="298"/>
      <c r="E135" s="298"/>
      <c r="F135" s="321" t="s">
        <v>845</v>
      </c>
      <c r="G135" s="298"/>
      <c r="H135" s="298" t="s">
        <v>879</v>
      </c>
      <c r="I135" s="298" t="s">
        <v>841</v>
      </c>
      <c r="J135" s="298">
        <v>50</v>
      </c>
      <c r="K135" s="346"/>
    </row>
    <row r="136" s="1" customFormat="1" ht="15" customHeight="1">
      <c r="B136" s="343"/>
      <c r="C136" s="298" t="s">
        <v>866</v>
      </c>
      <c r="D136" s="298"/>
      <c r="E136" s="298"/>
      <c r="F136" s="321" t="s">
        <v>845</v>
      </c>
      <c r="G136" s="298"/>
      <c r="H136" s="298" t="s">
        <v>879</v>
      </c>
      <c r="I136" s="298" t="s">
        <v>841</v>
      </c>
      <c r="J136" s="298">
        <v>50</v>
      </c>
      <c r="K136" s="346"/>
    </row>
    <row r="137" s="1" customFormat="1" ht="15" customHeight="1">
      <c r="B137" s="343"/>
      <c r="C137" s="298" t="s">
        <v>867</v>
      </c>
      <c r="D137" s="298"/>
      <c r="E137" s="298"/>
      <c r="F137" s="321" t="s">
        <v>845</v>
      </c>
      <c r="G137" s="298"/>
      <c r="H137" s="298" t="s">
        <v>892</v>
      </c>
      <c r="I137" s="298" t="s">
        <v>841</v>
      </c>
      <c r="J137" s="298">
        <v>255</v>
      </c>
      <c r="K137" s="346"/>
    </row>
    <row r="138" s="1" customFormat="1" ht="15" customHeight="1">
      <c r="B138" s="343"/>
      <c r="C138" s="298" t="s">
        <v>869</v>
      </c>
      <c r="D138" s="298"/>
      <c r="E138" s="298"/>
      <c r="F138" s="321" t="s">
        <v>839</v>
      </c>
      <c r="G138" s="298"/>
      <c r="H138" s="298" t="s">
        <v>893</v>
      </c>
      <c r="I138" s="298" t="s">
        <v>871</v>
      </c>
      <c r="J138" s="298"/>
      <c r="K138" s="346"/>
    </row>
    <row r="139" s="1" customFormat="1" ht="15" customHeight="1">
      <c r="B139" s="343"/>
      <c r="C139" s="298" t="s">
        <v>872</v>
      </c>
      <c r="D139" s="298"/>
      <c r="E139" s="298"/>
      <c r="F139" s="321" t="s">
        <v>839</v>
      </c>
      <c r="G139" s="298"/>
      <c r="H139" s="298" t="s">
        <v>894</v>
      </c>
      <c r="I139" s="298" t="s">
        <v>874</v>
      </c>
      <c r="J139" s="298"/>
      <c r="K139" s="346"/>
    </row>
    <row r="140" s="1" customFormat="1" ht="15" customHeight="1">
      <c r="B140" s="343"/>
      <c r="C140" s="298" t="s">
        <v>875</v>
      </c>
      <c r="D140" s="298"/>
      <c r="E140" s="298"/>
      <c r="F140" s="321" t="s">
        <v>839</v>
      </c>
      <c r="G140" s="298"/>
      <c r="H140" s="298" t="s">
        <v>875</v>
      </c>
      <c r="I140" s="298" t="s">
        <v>874</v>
      </c>
      <c r="J140" s="298"/>
      <c r="K140" s="346"/>
    </row>
    <row r="141" s="1" customFormat="1" ht="15" customHeight="1">
      <c r="B141" s="343"/>
      <c r="C141" s="298" t="s">
        <v>38</v>
      </c>
      <c r="D141" s="298"/>
      <c r="E141" s="298"/>
      <c r="F141" s="321" t="s">
        <v>839</v>
      </c>
      <c r="G141" s="298"/>
      <c r="H141" s="298" t="s">
        <v>895</v>
      </c>
      <c r="I141" s="298" t="s">
        <v>874</v>
      </c>
      <c r="J141" s="298"/>
      <c r="K141" s="346"/>
    </row>
    <row r="142" s="1" customFormat="1" ht="15" customHeight="1">
      <c r="B142" s="343"/>
      <c r="C142" s="298" t="s">
        <v>896</v>
      </c>
      <c r="D142" s="298"/>
      <c r="E142" s="298"/>
      <c r="F142" s="321" t="s">
        <v>839</v>
      </c>
      <c r="G142" s="298"/>
      <c r="H142" s="298" t="s">
        <v>897</v>
      </c>
      <c r="I142" s="298" t="s">
        <v>874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898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833</v>
      </c>
      <c r="D148" s="313"/>
      <c r="E148" s="313"/>
      <c r="F148" s="313" t="s">
        <v>834</v>
      </c>
      <c r="G148" s="314"/>
      <c r="H148" s="313" t="s">
        <v>54</v>
      </c>
      <c r="I148" s="313" t="s">
        <v>57</v>
      </c>
      <c r="J148" s="313" t="s">
        <v>835</v>
      </c>
      <c r="K148" s="312"/>
    </row>
    <row r="149" s="1" customFormat="1" ht="17.25" customHeight="1">
      <c r="B149" s="310"/>
      <c r="C149" s="315" t="s">
        <v>836</v>
      </c>
      <c r="D149" s="315"/>
      <c r="E149" s="315"/>
      <c r="F149" s="316" t="s">
        <v>837</v>
      </c>
      <c r="G149" s="317"/>
      <c r="H149" s="315"/>
      <c r="I149" s="315"/>
      <c r="J149" s="315" t="s">
        <v>838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842</v>
      </c>
      <c r="D151" s="298"/>
      <c r="E151" s="298"/>
      <c r="F151" s="351" t="s">
        <v>839</v>
      </c>
      <c r="G151" s="298"/>
      <c r="H151" s="350" t="s">
        <v>879</v>
      </c>
      <c r="I151" s="350" t="s">
        <v>841</v>
      </c>
      <c r="J151" s="350">
        <v>120</v>
      </c>
      <c r="K151" s="346"/>
    </row>
    <row r="152" s="1" customFormat="1" ht="15" customHeight="1">
      <c r="B152" s="323"/>
      <c r="C152" s="350" t="s">
        <v>888</v>
      </c>
      <c r="D152" s="298"/>
      <c r="E152" s="298"/>
      <c r="F152" s="351" t="s">
        <v>839</v>
      </c>
      <c r="G152" s="298"/>
      <c r="H152" s="350" t="s">
        <v>899</v>
      </c>
      <c r="I152" s="350" t="s">
        <v>841</v>
      </c>
      <c r="J152" s="350" t="s">
        <v>890</v>
      </c>
      <c r="K152" s="346"/>
    </row>
    <row r="153" s="1" customFormat="1" ht="15" customHeight="1">
      <c r="B153" s="323"/>
      <c r="C153" s="350" t="s">
        <v>85</v>
      </c>
      <c r="D153" s="298"/>
      <c r="E153" s="298"/>
      <c r="F153" s="351" t="s">
        <v>839</v>
      </c>
      <c r="G153" s="298"/>
      <c r="H153" s="350" t="s">
        <v>900</v>
      </c>
      <c r="I153" s="350" t="s">
        <v>841</v>
      </c>
      <c r="J153" s="350" t="s">
        <v>890</v>
      </c>
      <c r="K153" s="346"/>
    </row>
    <row r="154" s="1" customFormat="1" ht="15" customHeight="1">
      <c r="B154" s="323"/>
      <c r="C154" s="350" t="s">
        <v>844</v>
      </c>
      <c r="D154" s="298"/>
      <c r="E154" s="298"/>
      <c r="F154" s="351" t="s">
        <v>845</v>
      </c>
      <c r="G154" s="298"/>
      <c r="H154" s="350" t="s">
        <v>879</v>
      </c>
      <c r="I154" s="350" t="s">
        <v>841</v>
      </c>
      <c r="J154" s="350">
        <v>50</v>
      </c>
      <c r="K154" s="346"/>
    </row>
    <row r="155" s="1" customFormat="1" ht="15" customHeight="1">
      <c r="B155" s="323"/>
      <c r="C155" s="350" t="s">
        <v>847</v>
      </c>
      <c r="D155" s="298"/>
      <c r="E155" s="298"/>
      <c r="F155" s="351" t="s">
        <v>839</v>
      </c>
      <c r="G155" s="298"/>
      <c r="H155" s="350" t="s">
        <v>879</v>
      </c>
      <c r="I155" s="350" t="s">
        <v>849</v>
      </c>
      <c r="J155" s="350"/>
      <c r="K155" s="346"/>
    </row>
    <row r="156" s="1" customFormat="1" ht="15" customHeight="1">
      <c r="B156" s="323"/>
      <c r="C156" s="350" t="s">
        <v>858</v>
      </c>
      <c r="D156" s="298"/>
      <c r="E156" s="298"/>
      <c r="F156" s="351" t="s">
        <v>845</v>
      </c>
      <c r="G156" s="298"/>
      <c r="H156" s="350" t="s">
        <v>879</v>
      </c>
      <c r="I156" s="350" t="s">
        <v>841</v>
      </c>
      <c r="J156" s="350">
        <v>50</v>
      </c>
      <c r="K156" s="346"/>
    </row>
    <row r="157" s="1" customFormat="1" ht="15" customHeight="1">
      <c r="B157" s="323"/>
      <c r="C157" s="350" t="s">
        <v>866</v>
      </c>
      <c r="D157" s="298"/>
      <c r="E157" s="298"/>
      <c r="F157" s="351" t="s">
        <v>845</v>
      </c>
      <c r="G157" s="298"/>
      <c r="H157" s="350" t="s">
        <v>879</v>
      </c>
      <c r="I157" s="350" t="s">
        <v>841</v>
      </c>
      <c r="J157" s="350">
        <v>50</v>
      </c>
      <c r="K157" s="346"/>
    </row>
    <row r="158" s="1" customFormat="1" ht="15" customHeight="1">
      <c r="B158" s="323"/>
      <c r="C158" s="350" t="s">
        <v>864</v>
      </c>
      <c r="D158" s="298"/>
      <c r="E158" s="298"/>
      <c r="F158" s="351" t="s">
        <v>845</v>
      </c>
      <c r="G158" s="298"/>
      <c r="H158" s="350" t="s">
        <v>879</v>
      </c>
      <c r="I158" s="350" t="s">
        <v>841</v>
      </c>
      <c r="J158" s="350">
        <v>50</v>
      </c>
      <c r="K158" s="346"/>
    </row>
    <row r="159" s="1" customFormat="1" ht="15" customHeight="1">
      <c r="B159" s="323"/>
      <c r="C159" s="350" t="s">
        <v>98</v>
      </c>
      <c r="D159" s="298"/>
      <c r="E159" s="298"/>
      <c r="F159" s="351" t="s">
        <v>839</v>
      </c>
      <c r="G159" s="298"/>
      <c r="H159" s="350" t="s">
        <v>901</v>
      </c>
      <c r="I159" s="350" t="s">
        <v>841</v>
      </c>
      <c r="J159" s="350" t="s">
        <v>902</v>
      </c>
      <c r="K159" s="346"/>
    </row>
    <row r="160" s="1" customFormat="1" ht="15" customHeight="1">
      <c r="B160" s="323"/>
      <c r="C160" s="350" t="s">
        <v>903</v>
      </c>
      <c r="D160" s="298"/>
      <c r="E160" s="298"/>
      <c r="F160" s="351" t="s">
        <v>839</v>
      </c>
      <c r="G160" s="298"/>
      <c r="H160" s="350" t="s">
        <v>904</v>
      </c>
      <c r="I160" s="350" t="s">
        <v>874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905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833</v>
      </c>
      <c r="D166" s="313"/>
      <c r="E166" s="313"/>
      <c r="F166" s="313" t="s">
        <v>834</v>
      </c>
      <c r="G166" s="355"/>
      <c r="H166" s="356" t="s">
        <v>54</v>
      </c>
      <c r="I166" s="356" t="s">
        <v>57</v>
      </c>
      <c r="J166" s="313" t="s">
        <v>835</v>
      </c>
      <c r="K166" s="290"/>
    </row>
    <row r="167" s="1" customFormat="1" ht="17.25" customHeight="1">
      <c r="B167" s="291"/>
      <c r="C167" s="315" t="s">
        <v>836</v>
      </c>
      <c r="D167" s="315"/>
      <c r="E167" s="315"/>
      <c r="F167" s="316" t="s">
        <v>837</v>
      </c>
      <c r="G167" s="357"/>
      <c r="H167" s="358"/>
      <c r="I167" s="358"/>
      <c r="J167" s="315" t="s">
        <v>838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842</v>
      </c>
      <c r="D169" s="298"/>
      <c r="E169" s="298"/>
      <c r="F169" s="321" t="s">
        <v>839</v>
      </c>
      <c r="G169" s="298"/>
      <c r="H169" s="298" t="s">
        <v>879</v>
      </c>
      <c r="I169" s="298" t="s">
        <v>841</v>
      </c>
      <c r="J169" s="298">
        <v>120</v>
      </c>
      <c r="K169" s="346"/>
    </row>
    <row r="170" s="1" customFormat="1" ht="15" customHeight="1">
      <c r="B170" s="323"/>
      <c r="C170" s="298" t="s">
        <v>888</v>
      </c>
      <c r="D170" s="298"/>
      <c r="E170" s="298"/>
      <c r="F170" s="321" t="s">
        <v>839</v>
      </c>
      <c r="G170" s="298"/>
      <c r="H170" s="298" t="s">
        <v>889</v>
      </c>
      <c r="I170" s="298" t="s">
        <v>841</v>
      </c>
      <c r="J170" s="298" t="s">
        <v>890</v>
      </c>
      <c r="K170" s="346"/>
    </row>
    <row r="171" s="1" customFormat="1" ht="15" customHeight="1">
      <c r="B171" s="323"/>
      <c r="C171" s="298" t="s">
        <v>85</v>
      </c>
      <c r="D171" s="298"/>
      <c r="E171" s="298"/>
      <c r="F171" s="321" t="s">
        <v>839</v>
      </c>
      <c r="G171" s="298"/>
      <c r="H171" s="298" t="s">
        <v>906</v>
      </c>
      <c r="I171" s="298" t="s">
        <v>841</v>
      </c>
      <c r="J171" s="298" t="s">
        <v>890</v>
      </c>
      <c r="K171" s="346"/>
    </row>
    <row r="172" s="1" customFormat="1" ht="15" customHeight="1">
      <c r="B172" s="323"/>
      <c r="C172" s="298" t="s">
        <v>844</v>
      </c>
      <c r="D172" s="298"/>
      <c r="E172" s="298"/>
      <c r="F172" s="321" t="s">
        <v>845</v>
      </c>
      <c r="G172" s="298"/>
      <c r="H172" s="298" t="s">
        <v>906</v>
      </c>
      <c r="I172" s="298" t="s">
        <v>841</v>
      </c>
      <c r="J172" s="298">
        <v>50</v>
      </c>
      <c r="K172" s="346"/>
    </row>
    <row r="173" s="1" customFormat="1" ht="15" customHeight="1">
      <c r="B173" s="323"/>
      <c r="C173" s="298" t="s">
        <v>847</v>
      </c>
      <c r="D173" s="298"/>
      <c r="E173" s="298"/>
      <c r="F173" s="321" t="s">
        <v>839</v>
      </c>
      <c r="G173" s="298"/>
      <c r="H173" s="298" t="s">
        <v>906</v>
      </c>
      <c r="I173" s="298" t="s">
        <v>849</v>
      </c>
      <c r="J173" s="298"/>
      <c r="K173" s="346"/>
    </row>
    <row r="174" s="1" customFormat="1" ht="15" customHeight="1">
      <c r="B174" s="323"/>
      <c r="C174" s="298" t="s">
        <v>858</v>
      </c>
      <c r="D174" s="298"/>
      <c r="E174" s="298"/>
      <c r="F174" s="321" t="s">
        <v>845</v>
      </c>
      <c r="G174" s="298"/>
      <c r="H174" s="298" t="s">
        <v>906</v>
      </c>
      <c r="I174" s="298" t="s">
        <v>841</v>
      </c>
      <c r="J174" s="298">
        <v>50</v>
      </c>
      <c r="K174" s="346"/>
    </row>
    <row r="175" s="1" customFormat="1" ht="15" customHeight="1">
      <c r="B175" s="323"/>
      <c r="C175" s="298" t="s">
        <v>866</v>
      </c>
      <c r="D175" s="298"/>
      <c r="E175" s="298"/>
      <c r="F175" s="321" t="s">
        <v>845</v>
      </c>
      <c r="G175" s="298"/>
      <c r="H175" s="298" t="s">
        <v>906</v>
      </c>
      <c r="I175" s="298" t="s">
        <v>841</v>
      </c>
      <c r="J175" s="298">
        <v>50</v>
      </c>
      <c r="K175" s="346"/>
    </row>
    <row r="176" s="1" customFormat="1" ht="15" customHeight="1">
      <c r="B176" s="323"/>
      <c r="C176" s="298" t="s">
        <v>864</v>
      </c>
      <c r="D176" s="298"/>
      <c r="E176" s="298"/>
      <c r="F176" s="321" t="s">
        <v>845</v>
      </c>
      <c r="G176" s="298"/>
      <c r="H176" s="298" t="s">
        <v>906</v>
      </c>
      <c r="I176" s="298" t="s">
        <v>841</v>
      </c>
      <c r="J176" s="298">
        <v>50</v>
      </c>
      <c r="K176" s="346"/>
    </row>
    <row r="177" s="1" customFormat="1" ht="15" customHeight="1">
      <c r="B177" s="323"/>
      <c r="C177" s="298" t="s">
        <v>109</v>
      </c>
      <c r="D177" s="298"/>
      <c r="E177" s="298"/>
      <c r="F177" s="321" t="s">
        <v>839</v>
      </c>
      <c r="G177" s="298"/>
      <c r="H177" s="298" t="s">
        <v>907</v>
      </c>
      <c r="I177" s="298" t="s">
        <v>908</v>
      </c>
      <c r="J177" s="298"/>
      <c r="K177" s="346"/>
    </row>
    <row r="178" s="1" customFormat="1" ht="15" customHeight="1">
      <c r="B178" s="323"/>
      <c r="C178" s="298" t="s">
        <v>57</v>
      </c>
      <c r="D178" s="298"/>
      <c r="E178" s="298"/>
      <c r="F178" s="321" t="s">
        <v>839</v>
      </c>
      <c r="G178" s="298"/>
      <c r="H178" s="298" t="s">
        <v>909</v>
      </c>
      <c r="I178" s="298" t="s">
        <v>910</v>
      </c>
      <c r="J178" s="298">
        <v>1</v>
      </c>
      <c r="K178" s="346"/>
    </row>
    <row r="179" s="1" customFormat="1" ht="15" customHeight="1">
      <c r="B179" s="323"/>
      <c r="C179" s="298" t="s">
        <v>53</v>
      </c>
      <c r="D179" s="298"/>
      <c r="E179" s="298"/>
      <c r="F179" s="321" t="s">
        <v>839</v>
      </c>
      <c r="G179" s="298"/>
      <c r="H179" s="298" t="s">
        <v>911</v>
      </c>
      <c r="I179" s="298" t="s">
        <v>841</v>
      </c>
      <c r="J179" s="298">
        <v>20</v>
      </c>
      <c r="K179" s="346"/>
    </row>
    <row r="180" s="1" customFormat="1" ht="15" customHeight="1">
      <c r="B180" s="323"/>
      <c r="C180" s="298" t="s">
        <v>54</v>
      </c>
      <c r="D180" s="298"/>
      <c r="E180" s="298"/>
      <c r="F180" s="321" t="s">
        <v>839</v>
      </c>
      <c r="G180" s="298"/>
      <c r="H180" s="298" t="s">
        <v>912</v>
      </c>
      <c r="I180" s="298" t="s">
        <v>841</v>
      </c>
      <c r="J180" s="298">
        <v>255</v>
      </c>
      <c r="K180" s="346"/>
    </row>
    <row r="181" s="1" customFormat="1" ht="15" customHeight="1">
      <c r="B181" s="323"/>
      <c r="C181" s="298" t="s">
        <v>110</v>
      </c>
      <c r="D181" s="298"/>
      <c r="E181" s="298"/>
      <c r="F181" s="321" t="s">
        <v>839</v>
      </c>
      <c r="G181" s="298"/>
      <c r="H181" s="298" t="s">
        <v>803</v>
      </c>
      <c r="I181" s="298" t="s">
        <v>841</v>
      </c>
      <c r="J181" s="298">
        <v>10</v>
      </c>
      <c r="K181" s="346"/>
    </row>
    <row r="182" s="1" customFormat="1" ht="15" customHeight="1">
      <c r="B182" s="323"/>
      <c r="C182" s="298" t="s">
        <v>111</v>
      </c>
      <c r="D182" s="298"/>
      <c r="E182" s="298"/>
      <c r="F182" s="321" t="s">
        <v>839</v>
      </c>
      <c r="G182" s="298"/>
      <c r="H182" s="298" t="s">
        <v>913</v>
      </c>
      <c r="I182" s="298" t="s">
        <v>874</v>
      </c>
      <c r="J182" s="298"/>
      <c r="K182" s="346"/>
    </row>
    <row r="183" s="1" customFormat="1" ht="15" customHeight="1">
      <c r="B183" s="323"/>
      <c r="C183" s="298" t="s">
        <v>914</v>
      </c>
      <c r="D183" s="298"/>
      <c r="E183" s="298"/>
      <c r="F183" s="321" t="s">
        <v>839</v>
      </c>
      <c r="G183" s="298"/>
      <c r="H183" s="298" t="s">
        <v>915</v>
      </c>
      <c r="I183" s="298" t="s">
        <v>874</v>
      </c>
      <c r="J183" s="298"/>
      <c r="K183" s="346"/>
    </row>
    <row r="184" s="1" customFormat="1" ht="15" customHeight="1">
      <c r="B184" s="323"/>
      <c r="C184" s="298" t="s">
        <v>903</v>
      </c>
      <c r="D184" s="298"/>
      <c r="E184" s="298"/>
      <c r="F184" s="321" t="s">
        <v>839</v>
      </c>
      <c r="G184" s="298"/>
      <c r="H184" s="298" t="s">
        <v>916</v>
      </c>
      <c r="I184" s="298" t="s">
        <v>874</v>
      </c>
      <c r="J184" s="298"/>
      <c r="K184" s="346"/>
    </row>
    <row r="185" s="1" customFormat="1" ht="15" customHeight="1">
      <c r="B185" s="323"/>
      <c r="C185" s="298" t="s">
        <v>113</v>
      </c>
      <c r="D185" s="298"/>
      <c r="E185" s="298"/>
      <c r="F185" s="321" t="s">
        <v>845</v>
      </c>
      <c r="G185" s="298"/>
      <c r="H185" s="298" t="s">
        <v>917</v>
      </c>
      <c r="I185" s="298" t="s">
        <v>841</v>
      </c>
      <c r="J185" s="298">
        <v>50</v>
      </c>
      <c r="K185" s="346"/>
    </row>
    <row r="186" s="1" customFormat="1" ht="15" customHeight="1">
      <c r="B186" s="323"/>
      <c r="C186" s="298" t="s">
        <v>918</v>
      </c>
      <c r="D186" s="298"/>
      <c r="E186" s="298"/>
      <c r="F186" s="321" t="s">
        <v>845</v>
      </c>
      <c r="G186" s="298"/>
      <c r="H186" s="298" t="s">
        <v>919</v>
      </c>
      <c r="I186" s="298" t="s">
        <v>920</v>
      </c>
      <c r="J186" s="298"/>
      <c r="K186" s="346"/>
    </row>
    <row r="187" s="1" customFormat="1" ht="15" customHeight="1">
      <c r="B187" s="323"/>
      <c r="C187" s="298" t="s">
        <v>921</v>
      </c>
      <c r="D187" s="298"/>
      <c r="E187" s="298"/>
      <c r="F187" s="321" t="s">
        <v>845</v>
      </c>
      <c r="G187" s="298"/>
      <c r="H187" s="298" t="s">
        <v>922</v>
      </c>
      <c r="I187" s="298" t="s">
        <v>920</v>
      </c>
      <c r="J187" s="298"/>
      <c r="K187" s="346"/>
    </row>
    <row r="188" s="1" customFormat="1" ht="15" customHeight="1">
      <c r="B188" s="323"/>
      <c r="C188" s="298" t="s">
        <v>923</v>
      </c>
      <c r="D188" s="298"/>
      <c r="E188" s="298"/>
      <c r="F188" s="321" t="s">
        <v>845</v>
      </c>
      <c r="G188" s="298"/>
      <c r="H188" s="298" t="s">
        <v>924</v>
      </c>
      <c r="I188" s="298" t="s">
        <v>920</v>
      </c>
      <c r="J188" s="298"/>
      <c r="K188" s="346"/>
    </row>
    <row r="189" s="1" customFormat="1" ht="15" customHeight="1">
      <c r="B189" s="323"/>
      <c r="C189" s="359" t="s">
        <v>925</v>
      </c>
      <c r="D189" s="298"/>
      <c r="E189" s="298"/>
      <c r="F189" s="321" t="s">
        <v>845</v>
      </c>
      <c r="G189" s="298"/>
      <c r="H189" s="298" t="s">
        <v>926</v>
      </c>
      <c r="I189" s="298" t="s">
        <v>927</v>
      </c>
      <c r="J189" s="360" t="s">
        <v>928</v>
      </c>
      <c r="K189" s="346"/>
    </row>
    <row r="190" s="17" customFormat="1" ht="15" customHeight="1">
      <c r="B190" s="361"/>
      <c r="C190" s="362" t="s">
        <v>929</v>
      </c>
      <c r="D190" s="363"/>
      <c r="E190" s="363"/>
      <c r="F190" s="364" t="s">
        <v>845</v>
      </c>
      <c r="G190" s="363"/>
      <c r="H190" s="363" t="s">
        <v>930</v>
      </c>
      <c r="I190" s="363" t="s">
        <v>927</v>
      </c>
      <c r="J190" s="365" t="s">
        <v>928</v>
      </c>
      <c r="K190" s="366"/>
    </row>
    <row r="191" s="1" customFormat="1" ht="15" customHeight="1">
      <c r="B191" s="323"/>
      <c r="C191" s="359" t="s">
        <v>42</v>
      </c>
      <c r="D191" s="298"/>
      <c r="E191" s="298"/>
      <c r="F191" s="321" t="s">
        <v>839</v>
      </c>
      <c r="G191" s="298"/>
      <c r="H191" s="295" t="s">
        <v>931</v>
      </c>
      <c r="I191" s="298" t="s">
        <v>932</v>
      </c>
      <c r="J191" s="298"/>
      <c r="K191" s="346"/>
    </row>
    <row r="192" s="1" customFormat="1" ht="15" customHeight="1">
      <c r="B192" s="323"/>
      <c r="C192" s="359" t="s">
        <v>933</v>
      </c>
      <c r="D192" s="298"/>
      <c r="E192" s="298"/>
      <c r="F192" s="321" t="s">
        <v>839</v>
      </c>
      <c r="G192" s="298"/>
      <c r="H192" s="298" t="s">
        <v>934</v>
      </c>
      <c r="I192" s="298" t="s">
        <v>874</v>
      </c>
      <c r="J192" s="298"/>
      <c r="K192" s="346"/>
    </row>
    <row r="193" s="1" customFormat="1" ht="15" customHeight="1">
      <c r="B193" s="323"/>
      <c r="C193" s="359" t="s">
        <v>935</v>
      </c>
      <c r="D193" s="298"/>
      <c r="E193" s="298"/>
      <c r="F193" s="321" t="s">
        <v>839</v>
      </c>
      <c r="G193" s="298"/>
      <c r="H193" s="298" t="s">
        <v>936</v>
      </c>
      <c r="I193" s="298" t="s">
        <v>874</v>
      </c>
      <c r="J193" s="298"/>
      <c r="K193" s="346"/>
    </row>
    <row r="194" s="1" customFormat="1" ht="15" customHeight="1">
      <c r="B194" s="323"/>
      <c r="C194" s="359" t="s">
        <v>937</v>
      </c>
      <c r="D194" s="298"/>
      <c r="E194" s="298"/>
      <c r="F194" s="321" t="s">
        <v>845</v>
      </c>
      <c r="G194" s="298"/>
      <c r="H194" s="298" t="s">
        <v>938</v>
      </c>
      <c r="I194" s="298" t="s">
        <v>874</v>
      </c>
      <c r="J194" s="298"/>
      <c r="K194" s="346"/>
    </row>
    <row r="195" s="1" customFormat="1" ht="15" customHeight="1">
      <c r="B195" s="352"/>
      <c r="C195" s="367"/>
      <c r="D195" s="332"/>
      <c r="E195" s="332"/>
      <c r="F195" s="332"/>
      <c r="G195" s="332"/>
      <c r="H195" s="332"/>
      <c r="I195" s="332"/>
      <c r="J195" s="332"/>
      <c r="K195" s="353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34"/>
      <c r="C197" s="344"/>
      <c r="D197" s="344"/>
      <c r="E197" s="344"/>
      <c r="F197" s="354"/>
      <c r="G197" s="344"/>
      <c r="H197" s="344"/>
      <c r="I197" s="344"/>
      <c r="J197" s="344"/>
      <c r="K197" s="334"/>
    </row>
    <row r="198" s="1" customFormat="1" ht="18.75" customHeight="1">
      <c r="B198" s="306"/>
      <c r="C198" s="306"/>
      <c r="D198" s="306"/>
      <c r="E198" s="306"/>
      <c r="F198" s="306"/>
      <c r="G198" s="306"/>
      <c r="H198" s="306"/>
      <c r="I198" s="306"/>
      <c r="J198" s="306"/>
      <c r="K198" s="306"/>
    </row>
    <row r="199" s="1" customFormat="1" ht="13.5">
      <c r="B199" s="285"/>
      <c r="C199" s="286"/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1">
      <c r="B200" s="288"/>
      <c r="C200" s="289" t="s">
        <v>939</v>
      </c>
      <c r="D200" s="289"/>
      <c r="E200" s="289"/>
      <c r="F200" s="289"/>
      <c r="G200" s="289"/>
      <c r="H200" s="289"/>
      <c r="I200" s="289"/>
      <c r="J200" s="289"/>
      <c r="K200" s="290"/>
    </row>
    <row r="201" s="1" customFormat="1" ht="25.5" customHeight="1">
      <c r="B201" s="288"/>
      <c r="C201" s="368" t="s">
        <v>940</v>
      </c>
      <c r="D201" s="368"/>
      <c r="E201" s="368"/>
      <c r="F201" s="368" t="s">
        <v>941</v>
      </c>
      <c r="G201" s="369"/>
      <c r="H201" s="368" t="s">
        <v>942</v>
      </c>
      <c r="I201" s="368"/>
      <c r="J201" s="368"/>
      <c r="K201" s="290"/>
    </row>
    <row r="202" s="1" customFormat="1" ht="5.25" customHeight="1">
      <c r="B202" s="323"/>
      <c r="C202" s="318"/>
      <c r="D202" s="318"/>
      <c r="E202" s="318"/>
      <c r="F202" s="318"/>
      <c r="G202" s="344"/>
      <c r="H202" s="318"/>
      <c r="I202" s="318"/>
      <c r="J202" s="318"/>
      <c r="K202" s="346"/>
    </row>
    <row r="203" s="1" customFormat="1" ht="15" customHeight="1">
      <c r="B203" s="323"/>
      <c r="C203" s="298" t="s">
        <v>932</v>
      </c>
      <c r="D203" s="298"/>
      <c r="E203" s="298"/>
      <c r="F203" s="321" t="s">
        <v>43</v>
      </c>
      <c r="G203" s="298"/>
      <c r="H203" s="298" t="s">
        <v>943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44</v>
      </c>
      <c r="G204" s="298"/>
      <c r="H204" s="298" t="s">
        <v>944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47</v>
      </c>
      <c r="G205" s="298"/>
      <c r="H205" s="298" t="s">
        <v>945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45</v>
      </c>
      <c r="G206" s="298"/>
      <c r="H206" s="298" t="s">
        <v>946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 t="s">
        <v>46</v>
      </c>
      <c r="G207" s="298"/>
      <c r="H207" s="298" t="s">
        <v>947</v>
      </c>
      <c r="I207" s="298"/>
      <c r="J207" s="298"/>
      <c r="K207" s="346"/>
    </row>
    <row r="208" s="1" customFormat="1" ht="15" customHeight="1">
      <c r="B208" s="323"/>
      <c r="C208" s="298"/>
      <c r="D208" s="298"/>
      <c r="E208" s="298"/>
      <c r="F208" s="321"/>
      <c r="G208" s="298"/>
      <c r="H208" s="298"/>
      <c r="I208" s="298"/>
      <c r="J208" s="298"/>
      <c r="K208" s="346"/>
    </row>
    <row r="209" s="1" customFormat="1" ht="15" customHeight="1">
      <c r="B209" s="323"/>
      <c r="C209" s="298" t="s">
        <v>886</v>
      </c>
      <c r="D209" s="298"/>
      <c r="E209" s="298"/>
      <c r="F209" s="321" t="s">
        <v>78</v>
      </c>
      <c r="G209" s="298"/>
      <c r="H209" s="298" t="s">
        <v>948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782</v>
      </c>
      <c r="G210" s="298"/>
      <c r="H210" s="298" t="s">
        <v>783</v>
      </c>
      <c r="I210" s="298"/>
      <c r="J210" s="298"/>
      <c r="K210" s="346"/>
    </row>
    <row r="211" s="1" customFormat="1" ht="15" customHeight="1">
      <c r="B211" s="323"/>
      <c r="C211" s="298"/>
      <c r="D211" s="298"/>
      <c r="E211" s="298"/>
      <c r="F211" s="321" t="s">
        <v>780</v>
      </c>
      <c r="G211" s="298"/>
      <c r="H211" s="298" t="s">
        <v>949</v>
      </c>
      <c r="I211" s="298"/>
      <c r="J211" s="298"/>
      <c r="K211" s="346"/>
    </row>
    <row r="212" s="1" customFormat="1" ht="15" customHeight="1">
      <c r="B212" s="370"/>
      <c r="C212" s="298"/>
      <c r="D212" s="298"/>
      <c r="E212" s="298"/>
      <c r="F212" s="321" t="s">
        <v>784</v>
      </c>
      <c r="G212" s="359"/>
      <c r="H212" s="350" t="s">
        <v>785</v>
      </c>
      <c r="I212" s="350"/>
      <c r="J212" s="350"/>
      <c r="K212" s="371"/>
    </row>
    <row r="213" s="1" customFormat="1" ht="15" customHeight="1">
      <c r="B213" s="370"/>
      <c r="C213" s="298"/>
      <c r="D213" s="298"/>
      <c r="E213" s="298"/>
      <c r="F213" s="321" t="s">
        <v>786</v>
      </c>
      <c r="G213" s="359"/>
      <c r="H213" s="350" t="s">
        <v>950</v>
      </c>
      <c r="I213" s="350"/>
      <c r="J213" s="350"/>
      <c r="K213" s="371"/>
    </row>
    <row r="214" s="1" customFormat="1" ht="15" customHeight="1">
      <c r="B214" s="370"/>
      <c r="C214" s="298"/>
      <c r="D214" s="298"/>
      <c r="E214" s="298"/>
      <c r="F214" s="321"/>
      <c r="G214" s="359"/>
      <c r="H214" s="350"/>
      <c r="I214" s="350"/>
      <c r="J214" s="350"/>
      <c r="K214" s="371"/>
    </row>
    <row r="215" s="1" customFormat="1" ht="15" customHeight="1">
      <c r="B215" s="370"/>
      <c r="C215" s="298" t="s">
        <v>910</v>
      </c>
      <c r="D215" s="298"/>
      <c r="E215" s="298"/>
      <c r="F215" s="321">
        <v>1</v>
      </c>
      <c r="G215" s="359"/>
      <c r="H215" s="350" t="s">
        <v>951</v>
      </c>
      <c r="I215" s="350"/>
      <c r="J215" s="350"/>
      <c r="K215" s="371"/>
    </row>
    <row r="216" s="1" customFormat="1" ht="15" customHeight="1">
      <c r="B216" s="370"/>
      <c r="C216" s="298"/>
      <c r="D216" s="298"/>
      <c r="E216" s="298"/>
      <c r="F216" s="321">
        <v>2</v>
      </c>
      <c r="G216" s="359"/>
      <c r="H216" s="350" t="s">
        <v>952</v>
      </c>
      <c r="I216" s="350"/>
      <c r="J216" s="350"/>
      <c r="K216" s="371"/>
    </row>
    <row r="217" s="1" customFormat="1" ht="15" customHeight="1">
      <c r="B217" s="370"/>
      <c r="C217" s="298"/>
      <c r="D217" s="298"/>
      <c r="E217" s="298"/>
      <c r="F217" s="321">
        <v>3</v>
      </c>
      <c r="G217" s="359"/>
      <c r="H217" s="350" t="s">
        <v>953</v>
      </c>
      <c r="I217" s="350"/>
      <c r="J217" s="350"/>
      <c r="K217" s="371"/>
    </row>
    <row r="218" s="1" customFormat="1" ht="15" customHeight="1">
      <c r="B218" s="370"/>
      <c r="C218" s="298"/>
      <c r="D218" s="298"/>
      <c r="E218" s="298"/>
      <c r="F218" s="321">
        <v>4</v>
      </c>
      <c r="G218" s="359"/>
      <c r="H218" s="350" t="s">
        <v>954</v>
      </c>
      <c r="I218" s="350"/>
      <c r="J218" s="350"/>
      <c r="K218" s="371"/>
    </row>
    <row r="219" s="1" customFormat="1" ht="12.75" customHeight="1">
      <c r="B219" s="372"/>
      <c r="C219" s="373"/>
      <c r="D219" s="373"/>
      <c r="E219" s="373"/>
      <c r="F219" s="373"/>
      <c r="G219" s="373"/>
      <c r="H219" s="373"/>
      <c r="I219" s="373"/>
      <c r="J219" s="373"/>
      <c r="K219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Heger</dc:creator>
  <cp:lastModifiedBy>Michal Heger</cp:lastModifiedBy>
  <dcterms:created xsi:type="dcterms:W3CDTF">2024-03-21T12:47:26Z</dcterms:created>
  <dcterms:modified xsi:type="dcterms:W3CDTF">2024-03-21T12:47:34Z</dcterms:modified>
</cp:coreProperties>
</file>